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330" windowWidth="19875" windowHeight="7710"/>
  </bookViews>
  <sheets>
    <sheet name="Sheet1" sheetId="1" r:id="rId1"/>
    <sheet name="Sheet3" sheetId="3" r:id="rId2"/>
  </sheets>
  <calcPr calcId="125725"/>
</workbook>
</file>

<file path=xl/calcChain.xml><?xml version="1.0" encoding="utf-8"?>
<calcChain xmlns="http://schemas.openxmlformats.org/spreadsheetml/2006/main">
  <c r="M69" i="1"/>
  <c r="J69"/>
  <c r="I69"/>
  <c r="F69"/>
  <c r="E69"/>
  <c r="C69"/>
  <c r="M68"/>
  <c r="J68"/>
  <c r="I68"/>
  <c r="F68"/>
  <c r="E68"/>
  <c r="C68"/>
  <c r="M67"/>
  <c r="J67"/>
  <c r="I67"/>
  <c r="F67"/>
  <c r="E67"/>
  <c r="C67"/>
  <c r="L66"/>
  <c r="K66"/>
  <c r="L65"/>
  <c r="K65"/>
  <c r="N65" s="1"/>
  <c r="L64"/>
  <c r="K64"/>
  <c r="L63"/>
  <c r="K63"/>
  <c r="N63" s="1"/>
  <c r="L62"/>
  <c r="K62"/>
  <c r="L61"/>
  <c r="K61"/>
  <c r="N61" s="1"/>
  <c r="L60"/>
  <c r="K60"/>
  <c r="L59"/>
  <c r="K59"/>
  <c r="N59" s="1"/>
  <c r="L58"/>
  <c r="K58"/>
  <c r="L57"/>
  <c r="K57"/>
  <c r="N57" s="1"/>
  <c r="L56"/>
  <c r="K56"/>
  <c r="L55"/>
  <c r="K55"/>
  <c r="N55" s="1"/>
  <c r="L54"/>
  <c r="K54"/>
  <c r="L53"/>
  <c r="K53"/>
  <c r="N53" s="1"/>
  <c r="H52"/>
  <c r="H69" s="1"/>
  <c r="G52"/>
  <c r="K52" s="1"/>
  <c r="L51"/>
  <c r="K51"/>
  <c r="L50"/>
  <c r="N50" s="1"/>
  <c r="K50"/>
  <c r="L49"/>
  <c r="K49"/>
  <c r="L48"/>
  <c r="N48" s="1"/>
  <c r="K48"/>
  <c r="L47"/>
  <c r="K47"/>
  <c r="L46"/>
  <c r="N46" s="1"/>
  <c r="K46"/>
  <c r="L45"/>
  <c r="K45"/>
  <c r="L44"/>
  <c r="N44" s="1"/>
  <c r="K44"/>
  <c r="L43"/>
  <c r="K43"/>
  <c r="L42"/>
  <c r="N42" s="1"/>
  <c r="K42"/>
  <c r="L41"/>
  <c r="K41"/>
  <c r="L40"/>
  <c r="N40" s="1"/>
  <c r="K40"/>
  <c r="L39"/>
  <c r="K39"/>
  <c r="L38"/>
  <c r="N38" s="1"/>
  <c r="K38"/>
  <c r="L37"/>
  <c r="K37"/>
  <c r="L36"/>
  <c r="N36" s="1"/>
  <c r="K36"/>
  <c r="L35"/>
  <c r="K35"/>
  <c r="L34"/>
  <c r="N34" s="1"/>
  <c r="K34"/>
  <c r="L33"/>
  <c r="K33"/>
  <c r="L32"/>
  <c r="N32" s="1"/>
  <c r="K32"/>
  <c r="L31"/>
  <c r="K31"/>
  <c r="L30"/>
  <c r="N30" s="1"/>
  <c r="K30"/>
  <c r="L29"/>
  <c r="K29"/>
  <c r="K28"/>
  <c r="D28"/>
  <c r="D69" s="1"/>
  <c r="L27"/>
  <c r="K27"/>
  <c r="L26"/>
  <c r="K26"/>
  <c r="N26" s="1"/>
  <c r="L25"/>
  <c r="K25"/>
  <c r="L24"/>
  <c r="K24"/>
  <c r="N24" s="1"/>
  <c r="L23"/>
  <c r="K23"/>
  <c r="L22"/>
  <c r="K22"/>
  <c r="N22" s="1"/>
  <c r="L21"/>
  <c r="K21"/>
  <c r="L20"/>
  <c r="K20"/>
  <c r="N20" s="1"/>
  <c r="L19"/>
  <c r="K19"/>
  <c r="L18"/>
  <c r="K18"/>
  <c r="N18" s="1"/>
  <c r="L17"/>
  <c r="K17"/>
  <c r="L16"/>
  <c r="K16"/>
  <c r="N16" s="1"/>
  <c r="L15"/>
  <c r="K15"/>
  <c r="L14"/>
  <c r="K14"/>
  <c r="N14" s="1"/>
  <c r="L13"/>
  <c r="K13"/>
  <c r="L12"/>
  <c r="K12"/>
  <c r="N12" s="1"/>
  <c r="L11"/>
  <c r="K11"/>
  <c r="L10"/>
  <c r="K10"/>
  <c r="N10" s="1"/>
  <c r="L9"/>
  <c r="K9"/>
  <c r="L8"/>
  <c r="K8"/>
  <c r="N8" s="1"/>
  <c r="L7"/>
  <c r="K7"/>
  <c r="L6"/>
  <c r="K6"/>
  <c r="L5"/>
  <c r="K5"/>
  <c r="N7" l="1"/>
  <c r="N9"/>
  <c r="N11"/>
  <c r="N13"/>
  <c r="N15"/>
  <c r="N17"/>
  <c r="N19"/>
  <c r="N21"/>
  <c r="N23"/>
  <c r="N25"/>
  <c r="N27"/>
  <c r="N54"/>
  <c r="N56"/>
  <c r="N58"/>
  <c r="N60"/>
  <c r="N62"/>
  <c r="N64"/>
  <c r="N66"/>
  <c r="G67"/>
  <c r="G69"/>
  <c r="K69"/>
  <c r="N29"/>
  <c r="N31"/>
  <c r="N33"/>
  <c r="N35"/>
  <c r="N37"/>
  <c r="N39"/>
  <c r="N41"/>
  <c r="N43"/>
  <c r="N45"/>
  <c r="N47"/>
  <c r="N49"/>
  <c r="N51"/>
  <c r="G68"/>
  <c r="N6"/>
  <c r="L28"/>
  <c r="N28" s="1"/>
  <c r="L52"/>
  <c r="N52" s="1"/>
  <c r="K67"/>
  <c r="K68"/>
  <c r="N5"/>
  <c r="C73" s="1"/>
  <c r="D67"/>
  <c r="H67"/>
  <c r="D68"/>
  <c r="H68"/>
  <c r="L68"/>
  <c r="L67" l="1"/>
  <c r="N67" s="1"/>
  <c r="C72"/>
  <c r="N69"/>
  <c r="N68"/>
  <c r="C71"/>
  <c r="L69"/>
</calcChain>
</file>

<file path=xl/sharedStrings.xml><?xml version="1.0" encoding="utf-8"?>
<sst xmlns="http://schemas.openxmlformats.org/spreadsheetml/2006/main" count="189" uniqueCount="129">
  <si>
    <t>Account</t>
  </si>
  <si>
    <t>Group Name</t>
  </si>
  <si>
    <t>Capital</t>
  </si>
  <si>
    <t>Events</t>
  </si>
  <si>
    <t>Ask</t>
  </si>
  <si>
    <t>Alloc</t>
  </si>
  <si>
    <t>Postponed</t>
  </si>
  <si>
    <t>%</t>
  </si>
  <si>
    <t>Vote</t>
  </si>
  <si>
    <t>Note</t>
  </si>
  <si>
    <t>Active Minds at MIT</t>
  </si>
  <si>
    <t>7-0-0</t>
  </si>
  <si>
    <t>African Students Association</t>
  </si>
  <si>
    <t>Alpha Phi Alpha Fraternity, Incorporated</t>
  </si>
  <si>
    <t>6-0-0</t>
  </si>
  <si>
    <t>Amnesty International</t>
  </si>
  <si>
    <t>7-0-0</t>
    <phoneticPr fontId="0" type="noConversion"/>
  </si>
  <si>
    <t>Next time there is a last minute funding request, please submit a request to Finboard or Senate via email instead of applying here.</t>
  </si>
  <si>
    <t>Anime</t>
  </si>
  <si>
    <t>6-0-1</t>
  </si>
  <si>
    <t>same space concerns as previous cycle, removed capital from events</t>
  </si>
  <si>
    <t>Asian Baptist Student Koinonia</t>
  </si>
  <si>
    <t>Assassins' Guild</t>
  </si>
  <si>
    <t>Association of Puerto Ricans</t>
  </si>
  <si>
    <t>Association of Taiwanese Students</t>
  </si>
  <si>
    <t>Baptist Student Fellowship</t>
  </si>
  <si>
    <t>BEEF, mit</t>
  </si>
  <si>
    <t>Best Buddies</t>
  </si>
  <si>
    <t>Bhakti Yoga</t>
  </si>
  <si>
    <t>Black Students' Union</t>
  </si>
  <si>
    <t>reduce BBQ, no winer/spring events</t>
  </si>
  <si>
    <t>Black Women's Alliance</t>
  </si>
  <si>
    <t>no gifts</t>
  </si>
  <si>
    <t>Brain and Cognitive Sciences Society</t>
  </si>
  <si>
    <t>Campus Crusade for Christ</t>
  </si>
  <si>
    <t>Casino Rueda Group</t>
  </si>
  <si>
    <t>Caving Club</t>
  </si>
  <si>
    <t>Chess Club</t>
  </si>
  <si>
    <t>Chinese Students' Club</t>
  </si>
  <si>
    <t>no sales</t>
  </si>
  <si>
    <t>Concert Band</t>
  </si>
  <si>
    <t>Curling Club</t>
  </si>
  <si>
    <t>Debate Team</t>
  </si>
  <si>
    <t>cut Smith, but can redistribute, can't sustain this level of funding year round</t>
  </si>
  <si>
    <t>EASE</t>
  </si>
  <si>
    <t>EMS, MIT-</t>
  </si>
  <si>
    <t>6-0-0</t>
    <phoneticPr fontId="0" type="noConversion"/>
  </si>
  <si>
    <t>Finboard can fund these sorts of expenditures but EMS needs to maintain a relationship with Medical. Finboard cannot fund more than this, so be careful about Medical reducing funding to EMS.</t>
  </si>
  <si>
    <t>Engineers Without Borders</t>
  </si>
  <si>
    <t>Equestrian Club</t>
  </si>
  <si>
    <t>too much for 5 members, focus on new members/recruitment, fall funding decision will be based on increased membership</t>
  </si>
  <si>
    <t>Flying Club</t>
  </si>
  <si>
    <t>7-0-1</t>
    <phoneticPr fontId="0" type="noConversion"/>
  </si>
  <si>
    <t>Please check with SAO to see if you actually need the copyright for the movie night (we'll fund it for now, but in a normal cycle this would be unfunded and go to appeals.) Reduced food for fly out lunch to $75. We recommend $3-$5 for lunch, but you don't report an expected number of people. No capital. We need a thorough description of where you have space, who owns that space, who else has access to the space. If the flight simulator belongs to Course 16, we need to know why they aren't funding replacement capital items.</t>
  </si>
  <si>
    <t>Gilbert and Sullivan</t>
  </si>
  <si>
    <t>Hawaii Club</t>
  </si>
  <si>
    <t>add pub, make sure to pub local grindz</t>
  </si>
  <si>
    <t>Hillel</t>
  </si>
  <si>
    <t>Hindu Students Council</t>
  </si>
  <si>
    <t>Hong Kong Student Society</t>
  </si>
  <si>
    <t>Move study breaks to operations, because it sounds like club meetings. Added 20 to P&amp;P for your mid-Autumn Festival Gathering. You must publicize this event, through posters and email, or Finboard will not reimburse it.</t>
  </si>
  <si>
    <t>Japanese Society of Undergraduates</t>
  </si>
  <si>
    <t>Korean Students Association</t>
  </si>
  <si>
    <t>La Union Chicana Por Aztlan</t>
  </si>
  <si>
    <t>6-0-0</t>
    <phoneticPr fontId="0" type="noConversion"/>
  </si>
  <si>
    <t>Mexican Independence Day - a very big event, you should go to ARCADE, LEF or MEF in the future. Travel is gas and rental; we brought to 500 which is our recommendation. Not funded: conference registration. Ask members to subsidize or reduce total members going.</t>
  </si>
  <si>
    <t>Lab for Chocolate Science</t>
  </si>
  <si>
    <t>Logarhythms, MIT</t>
    <phoneticPr fontId="0" type="noConversion"/>
  </si>
  <si>
    <t>7-0-1</t>
    <phoneticPr fontId="0" type="noConversion"/>
  </si>
  <si>
    <t>Note we recommend $500 for transportation per semester. $400 allocated here. Next round, we recommend only another $100. Note, if you don't spend all $400, it will rollover into Fall. Moved audition lunches to operations. Retreats not funded, very low priority.</t>
    <phoneticPr fontId="0" type="noConversion"/>
  </si>
  <si>
    <t>LSC</t>
  </si>
  <si>
    <t>Mes Latino</t>
  </si>
  <si>
    <t>Early funding for October event, because Parents Weekend. Negative account balance, waiting on LEF.</t>
    <phoneticPr fontId="0" type="noConversion"/>
  </si>
  <si>
    <t>Mexican American Engineers and Scientists (MAES)</t>
  </si>
  <si>
    <t>Minority Business Assoc. (MMBA)</t>
  </si>
  <si>
    <t>sponsored group, not eligible</t>
  </si>
  <si>
    <t>Movements in Time Dance Company</t>
  </si>
  <si>
    <t>Mujeres Latinas</t>
  </si>
  <si>
    <t>Took out events after September, because defense doesn't explain why early fudnding is needed. Come back for Fall funding!</t>
    <phoneticPr fontId="0" type="noConversion"/>
  </si>
  <si>
    <t>Musical Theatre Guild</t>
  </si>
  <si>
    <t>Remove internet/phone from application, since it was put in accidentally. Finboard concerned about shows not breaking even.</t>
  </si>
  <si>
    <t>National Society of Black Engineers</t>
  </si>
  <si>
    <t>Budget for food is excessive (recommendation for lunch events, $3-$5/person, was exceeded).</t>
  </si>
  <si>
    <t>National Society of Collegiate Scholars</t>
  </si>
  <si>
    <t>Network of Sloan Undergraduate Women</t>
  </si>
  <si>
    <t>Nigerian Students Association</t>
  </si>
  <si>
    <t>Quidditch</t>
  </si>
  <si>
    <t>Weak defense. Ex: What are you purchasing for orientation? Freebies? Food? A/V for midway booth? We would have fully funded a stronger defense. Next cycle come with a more complete budget.</t>
    <phoneticPr fontId="0" type="noConversion"/>
  </si>
  <si>
    <t>Sala Blacks Project</t>
  </si>
  <si>
    <t>5-0-2</t>
  </si>
  <si>
    <t>Science Fiction Society, MIT</t>
  </si>
  <si>
    <t>same space concerns as previous cycle</t>
  </si>
  <si>
    <t>Shakespeare Ensemble</t>
  </si>
  <si>
    <t>Southeast Asian Leadership Network</t>
  </si>
  <si>
    <t>South Asian American Students</t>
  </si>
  <si>
    <t>Strategic Games Society</t>
  </si>
  <si>
    <t>Students for Israel</t>
  </si>
  <si>
    <t>no projector screen</t>
  </si>
  <si>
    <t>Students for the Exploration and Development of Space (SEDS)</t>
  </si>
  <si>
    <t>add pub for events, 300 for food</t>
  </si>
  <si>
    <t>Toons</t>
  </si>
  <si>
    <t>8-0-0</t>
    <phoneticPr fontId="0" type="noConversion"/>
  </si>
  <si>
    <t>No tech ads, because you get a page for free. Reduced funding for the dinner, because it is expensive for an exclusive dinner.</t>
  </si>
  <si>
    <t>Undergraduate Biochemistry Association</t>
  </si>
  <si>
    <t>Voo Doo</t>
  </si>
  <si>
    <t>TOTALS</t>
  </si>
  <si>
    <t>AVERAGE</t>
  </si>
  <si>
    <t>MEDIAN</t>
  </si>
  <si>
    <t>100%s</t>
  </si>
  <si>
    <t>changed, reflective of defense, added event publicity</t>
  </si>
  <si>
    <t>0%s</t>
  </si>
  <si>
    <t>pending negative balance resolution</t>
    <phoneticPr fontId="0" type="noConversion"/>
  </si>
  <si>
    <t>total</t>
  </si>
  <si>
    <t>Operations</t>
  </si>
  <si>
    <t>Printing/Publicity</t>
  </si>
  <si>
    <t>Totals</t>
  </si>
  <si>
    <t>low membership numbers, lack of budget explanation</t>
  </si>
  <si>
    <t>GBMs, Telecommunication, APR logo not in defense. No ASA space for capital. Please prioritize your events. We recommend cutting less necessary things like decorations, and order less food or less expensive food. P&amp;P moved up to 100 because Finboard recommends 20 per event</t>
  </si>
  <si>
    <t>low membership/undergrad numbers. Please subsidize Salsa lessons from your main account, with your income, or have non-undergrad members contribute.</t>
  </si>
  <si>
    <t>added mentorship event from defense (under events and P&amp;P)</t>
  </si>
  <si>
    <t>can't regularly fund large capital expense as done this year (with this and lighting)</t>
  </si>
  <si>
    <t>have summer event/lunch locally. Added 20 for publicity. You must publicize your events.</t>
  </si>
  <si>
    <t>encourage consideration of online/non-print development, in part or in whole</t>
  </si>
  <si>
    <t>moved recruitment dinner to events.  Dinner funded to $200, proposal too much per person</t>
  </si>
  <si>
    <t>library capital should be funded by office/program</t>
  </si>
  <si>
    <t>can't fund incentive program or fundraiser expenses</t>
  </si>
  <si>
    <t>can't fund prizes</t>
  </si>
  <si>
    <t>no funding for camera</t>
  </si>
  <si>
    <t>UA Finboard - Summer 2011 Allocations</t>
  </si>
</sst>
</file>

<file path=xl/styles.xml><?xml version="1.0" encoding="utf-8"?>
<styleSheet xmlns="http://schemas.openxmlformats.org/spreadsheetml/2006/main">
  <fonts count="3">
    <font>
      <sz val="11"/>
      <color theme="1"/>
      <name val="Calibri"/>
      <family val="2"/>
      <scheme val="minor"/>
    </font>
    <font>
      <sz val="10"/>
      <color theme="1"/>
      <name val="Calibri"/>
      <family val="2"/>
      <scheme val="minor"/>
    </font>
    <font>
      <sz val="16"/>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5" tint="0.79998168889431442"/>
        <bgColor indexed="64"/>
      </patternFill>
    </fill>
    <fill>
      <patternFill patternType="solid">
        <fgColor theme="0" tint="-4.9989318521683403E-2"/>
        <bgColor indexed="64"/>
      </patternFill>
    </fill>
  </fills>
  <borders count="28">
    <border>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theme="0" tint="-4.9989318521683403E-2"/>
      </bottom>
      <diagonal/>
    </border>
    <border>
      <left/>
      <right style="thin">
        <color indexed="64"/>
      </right>
      <top style="medium">
        <color indexed="64"/>
      </top>
      <bottom style="thin">
        <color theme="0" tint="-4.9989318521683403E-2"/>
      </bottom>
      <diagonal/>
    </border>
    <border>
      <left/>
      <right/>
      <top style="medium">
        <color indexed="64"/>
      </top>
      <bottom style="thin">
        <color theme="0" tint="-4.9989318521683403E-2"/>
      </bottom>
      <diagonal/>
    </border>
    <border>
      <left style="thin">
        <color indexed="64"/>
      </left>
      <right style="thin">
        <color indexed="64"/>
      </right>
      <top style="thin">
        <color theme="0" tint="-4.9989318521683403E-2"/>
      </top>
      <bottom style="thin">
        <color theme="0" tint="-4.9989318521683403E-2"/>
      </bottom>
      <diagonal/>
    </border>
    <border>
      <left/>
      <right style="thin">
        <color indexed="64"/>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style="thin">
        <color indexed="64"/>
      </left>
      <right style="thin">
        <color indexed="64"/>
      </right>
      <top style="thin">
        <color theme="0" tint="-4.9989318521683403E-2"/>
      </top>
      <bottom style="thin">
        <color indexed="64"/>
      </bottom>
      <diagonal/>
    </border>
    <border>
      <left/>
      <right style="thin">
        <color indexed="64"/>
      </right>
      <top style="thin">
        <color theme="0" tint="-4.9989318521683403E-2"/>
      </top>
      <bottom style="thin">
        <color indexed="64"/>
      </bottom>
      <diagonal/>
    </border>
    <border>
      <left/>
      <right/>
      <top style="thin">
        <color theme="0" tint="-4.9989318521683403E-2"/>
      </top>
      <bottom style="thin">
        <color indexed="64"/>
      </bottom>
      <diagonal/>
    </border>
  </borders>
  <cellStyleXfs count="1">
    <xf numFmtId="0" fontId="0" fillId="0" borderId="0"/>
  </cellStyleXfs>
  <cellXfs count="53">
    <xf numFmtId="0" fontId="0" fillId="0" borderId="0" xfId="0"/>
    <xf numFmtId="0" fontId="0" fillId="0" borderId="0" xfId="0" applyFill="1" applyAlignment="1">
      <alignment horizontal="left"/>
    </xf>
    <xf numFmtId="0" fontId="0" fillId="0" borderId="0" xfId="0" applyFill="1"/>
    <xf numFmtId="0" fontId="0" fillId="0" borderId="0" xfId="0" applyAlignment="1">
      <alignment wrapText="1"/>
    </xf>
    <xf numFmtId="0" fontId="0" fillId="0" borderId="19" xfId="0" applyFill="1" applyBorder="1" applyAlignment="1">
      <alignment horizontal="left" vertical="top"/>
    </xf>
    <xf numFmtId="0" fontId="0" fillId="0" borderId="20" xfId="0" applyFill="1" applyBorder="1" applyAlignment="1">
      <alignment horizontal="left" vertical="top"/>
    </xf>
    <xf numFmtId="0" fontId="0" fillId="0" borderId="21" xfId="0" applyFill="1" applyBorder="1" applyAlignment="1">
      <alignment horizontal="left" vertical="top"/>
    </xf>
    <xf numFmtId="0" fontId="0" fillId="0" borderId="19" xfId="0" applyFill="1" applyBorder="1" applyAlignment="1">
      <alignment vertical="top"/>
    </xf>
    <xf numFmtId="0" fontId="0" fillId="0" borderId="20" xfId="0" applyBorder="1" applyAlignment="1">
      <alignment vertical="top" wrapText="1"/>
    </xf>
    <xf numFmtId="0" fontId="0" fillId="0" borderId="22" xfId="0" applyFill="1" applyBorder="1" applyAlignment="1">
      <alignment horizontal="left" vertical="top"/>
    </xf>
    <xf numFmtId="0" fontId="0" fillId="0" borderId="23" xfId="0" applyFill="1" applyBorder="1" applyAlignment="1">
      <alignment horizontal="left" vertical="top"/>
    </xf>
    <xf numFmtId="0" fontId="0" fillId="0" borderId="24" xfId="0" applyFill="1" applyBorder="1" applyAlignment="1">
      <alignment horizontal="left" vertical="top"/>
    </xf>
    <xf numFmtId="0" fontId="0" fillId="0" borderId="22" xfId="0" applyFill="1" applyBorder="1" applyAlignment="1">
      <alignment vertical="top"/>
    </xf>
    <xf numFmtId="0" fontId="0" fillId="0" borderId="23" xfId="0" applyBorder="1" applyAlignment="1">
      <alignment vertical="top" wrapText="1"/>
    </xf>
    <xf numFmtId="0" fontId="1" fillId="0" borderId="23" xfId="0" applyFont="1" applyBorder="1" applyAlignment="1">
      <alignment vertical="top" wrapText="1"/>
    </xf>
    <xf numFmtId="0" fontId="0" fillId="2" borderId="24" xfId="0" applyFill="1" applyBorder="1" applyAlignment="1">
      <alignment horizontal="left" vertical="top"/>
    </xf>
    <xf numFmtId="0" fontId="0" fillId="3" borderId="23" xfId="0" applyFill="1" applyBorder="1" applyAlignment="1">
      <alignment horizontal="left" vertical="top"/>
    </xf>
    <xf numFmtId="0" fontId="0" fillId="0" borderId="25" xfId="0" applyFill="1" applyBorder="1" applyAlignment="1">
      <alignment horizontal="left" vertical="top"/>
    </xf>
    <xf numFmtId="0" fontId="0" fillId="0" borderId="26" xfId="0" applyFill="1" applyBorder="1" applyAlignment="1">
      <alignment horizontal="left" vertical="top"/>
    </xf>
    <xf numFmtId="0" fontId="0" fillId="0" borderId="27" xfId="0" applyFill="1" applyBorder="1" applyAlignment="1">
      <alignment horizontal="left" vertical="top"/>
    </xf>
    <xf numFmtId="0" fontId="0" fillId="0" borderId="25" xfId="0" applyFill="1" applyBorder="1" applyAlignment="1">
      <alignment vertical="top"/>
    </xf>
    <xf numFmtId="0" fontId="0" fillId="0" borderId="26" xfId="0" applyBorder="1" applyAlignment="1">
      <alignment vertical="top" wrapText="1"/>
    </xf>
    <xf numFmtId="0" fontId="0" fillId="5" borderId="15" xfId="0" applyFill="1" applyBorder="1" applyAlignment="1">
      <alignment horizontal="left"/>
    </xf>
    <xf numFmtId="0" fontId="0" fillId="5" borderId="16" xfId="0" applyFill="1" applyBorder="1" applyAlignment="1">
      <alignment horizontal="left"/>
    </xf>
    <xf numFmtId="0" fontId="0" fillId="5" borderId="6" xfId="0" applyFill="1" applyBorder="1" applyAlignment="1">
      <alignment horizontal="left"/>
    </xf>
    <xf numFmtId="0" fontId="0" fillId="5" borderId="7" xfId="0" applyFill="1" applyBorder="1" applyAlignment="1">
      <alignment horizontal="left"/>
    </xf>
    <xf numFmtId="0" fontId="0" fillId="5" borderId="8" xfId="0" applyFill="1" applyBorder="1" applyAlignment="1">
      <alignment horizontal="left"/>
    </xf>
    <xf numFmtId="0" fontId="0" fillId="5" borderId="1" xfId="0" applyFill="1" applyBorder="1" applyAlignment="1">
      <alignment horizontal="left"/>
    </xf>
    <xf numFmtId="0" fontId="0" fillId="5" borderId="0" xfId="0" applyFill="1" applyBorder="1" applyAlignment="1">
      <alignment horizontal="left"/>
    </xf>
    <xf numFmtId="0" fontId="0" fillId="5" borderId="2" xfId="0" applyFill="1" applyBorder="1" applyAlignment="1">
      <alignment horizontal="left"/>
    </xf>
    <xf numFmtId="0" fontId="0" fillId="5" borderId="3" xfId="0" applyFill="1" applyBorder="1" applyAlignment="1">
      <alignment horizontal="left"/>
    </xf>
    <xf numFmtId="0" fontId="0" fillId="5" borderId="5" xfId="0" applyFill="1" applyBorder="1" applyAlignment="1">
      <alignment horizontal="left"/>
    </xf>
    <xf numFmtId="0" fontId="0" fillId="5" borderId="4" xfId="0" applyFill="1" applyBorder="1" applyAlignment="1">
      <alignment horizontal="left"/>
    </xf>
    <xf numFmtId="0" fontId="0" fillId="5" borderId="9" xfId="0" applyFill="1" applyBorder="1" applyAlignment="1">
      <alignment horizontal="left"/>
    </xf>
    <xf numFmtId="0" fontId="0" fillId="5" borderId="10" xfId="0" applyFill="1" applyBorder="1" applyAlignment="1">
      <alignment horizontal="left"/>
    </xf>
    <xf numFmtId="0" fontId="0" fillId="5" borderId="11" xfId="0" applyFill="1" applyBorder="1" applyAlignment="1">
      <alignment horizontal="left"/>
    </xf>
    <xf numFmtId="0" fontId="0" fillId="5" borderId="14" xfId="0" applyFill="1" applyBorder="1" applyAlignment="1">
      <alignment horizontal="center" vertical="center" wrapText="1"/>
    </xf>
    <xf numFmtId="0" fontId="0" fillId="5" borderId="16" xfId="0" applyFill="1" applyBorder="1" applyAlignment="1">
      <alignment horizontal="center" vertical="center" wrapText="1"/>
    </xf>
    <xf numFmtId="0" fontId="0" fillId="5" borderId="12" xfId="0" applyFill="1" applyBorder="1" applyAlignment="1">
      <alignment horizontal="center"/>
    </xf>
    <xf numFmtId="0" fontId="0" fillId="5" borderId="13" xfId="0" applyFill="1" applyBorder="1" applyAlignment="1">
      <alignment horizontal="center"/>
    </xf>
    <xf numFmtId="0" fontId="0" fillId="5" borderId="14" xfId="0" applyFill="1" applyBorder="1" applyAlignment="1">
      <alignment horizontal="center"/>
    </xf>
    <xf numFmtId="0" fontId="0" fillId="5" borderId="17" xfId="0" applyFill="1" applyBorder="1" applyAlignment="1">
      <alignment horizontal="center" vertical="center"/>
    </xf>
    <xf numFmtId="0" fontId="0" fillId="5" borderId="18" xfId="0" applyFill="1" applyBorder="1" applyAlignment="1">
      <alignment horizontal="center" vertical="center"/>
    </xf>
    <xf numFmtId="0" fontId="0" fillId="3" borderId="0" xfId="0" applyFill="1" applyAlignment="1">
      <alignment horizontal="left" vertical="top"/>
    </xf>
    <xf numFmtId="0" fontId="2" fillId="4" borderId="0" xfId="0" applyFont="1" applyFill="1" applyAlignment="1">
      <alignment horizontal="center" vertical="center"/>
    </xf>
    <xf numFmtId="0" fontId="2" fillId="4" borderId="15" xfId="0" applyFont="1" applyFill="1" applyBorder="1" applyAlignment="1">
      <alignment horizontal="center" vertical="center"/>
    </xf>
    <xf numFmtId="0" fontId="0" fillId="2" borderId="0" xfId="0" applyFill="1" applyAlignment="1">
      <alignment horizontal="left"/>
    </xf>
    <xf numFmtId="0" fontId="0" fillId="5" borderId="17" xfId="0" applyFill="1" applyBorder="1" applyAlignment="1">
      <alignment vertical="center"/>
    </xf>
    <xf numFmtId="0" fontId="0" fillId="5" borderId="18" xfId="0" applyFill="1" applyBorder="1" applyAlignment="1">
      <alignment vertical="center"/>
    </xf>
    <xf numFmtId="0" fontId="0" fillId="5" borderId="14" xfId="0" applyFill="1" applyBorder="1" applyAlignment="1">
      <alignment horizontal="center" vertical="center"/>
    </xf>
    <xf numFmtId="0" fontId="0" fillId="5" borderId="16" xfId="0" applyFill="1" applyBorder="1" applyAlignment="1">
      <alignment horizontal="center" vertical="center"/>
    </xf>
    <xf numFmtId="0" fontId="1" fillId="5" borderId="13" xfId="0" applyFont="1" applyFill="1" applyBorder="1" applyAlignment="1">
      <alignment horizontal="center"/>
    </xf>
    <xf numFmtId="0" fontId="1" fillId="5" borderId="14" xfId="0" applyFont="1" applyFill="1" applyBorder="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P76"/>
  <sheetViews>
    <sheetView tabSelected="1" zoomScale="60" zoomScaleNormal="60" workbookViewId="0">
      <selection sqref="A1:P2"/>
    </sheetView>
  </sheetViews>
  <sheetFormatPr defaultRowHeight="15"/>
  <cols>
    <col min="1" max="1" width="10.140625" bestFit="1" customWidth="1"/>
    <col min="2" max="2" width="66.5703125" bestFit="1" customWidth="1"/>
    <col min="3" max="12" width="7.5703125" customWidth="1"/>
    <col min="13" max="14" width="6" customWidth="1"/>
    <col min="15" max="15" width="6.5703125" bestFit="1" customWidth="1"/>
    <col min="16" max="16" width="67.42578125" customWidth="1"/>
  </cols>
  <sheetData>
    <row r="1" spans="1:16">
      <c r="A1" s="44" t="s">
        <v>128</v>
      </c>
      <c r="B1" s="44"/>
      <c r="C1" s="44"/>
      <c r="D1" s="44"/>
      <c r="E1" s="44"/>
      <c r="F1" s="44"/>
      <c r="G1" s="44"/>
      <c r="H1" s="44"/>
      <c r="I1" s="44"/>
      <c r="J1" s="44"/>
      <c r="K1" s="44"/>
      <c r="L1" s="44"/>
      <c r="M1" s="44"/>
      <c r="N1" s="44"/>
      <c r="O1" s="44"/>
      <c r="P1" s="44"/>
    </row>
    <row r="2" spans="1:16" ht="15.75" thickBot="1">
      <c r="A2" s="45"/>
      <c r="B2" s="45"/>
      <c r="C2" s="45"/>
      <c r="D2" s="45"/>
      <c r="E2" s="45"/>
      <c r="F2" s="45"/>
      <c r="G2" s="45"/>
      <c r="H2" s="45"/>
      <c r="I2" s="45"/>
      <c r="J2" s="45"/>
      <c r="K2" s="45"/>
      <c r="L2" s="45"/>
      <c r="M2" s="45"/>
      <c r="N2" s="45"/>
      <c r="O2" s="45"/>
      <c r="P2" s="45"/>
    </row>
    <row r="3" spans="1:16">
      <c r="A3" s="47" t="s">
        <v>0</v>
      </c>
      <c r="B3" s="49" t="s">
        <v>1</v>
      </c>
      <c r="C3" s="39" t="s">
        <v>113</v>
      </c>
      <c r="D3" s="40"/>
      <c r="E3" s="39" t="s">
        <v>2</v>
      </c>
      <c r="F3" s="40"/>
      <c r="G3" s="39" t="s">
        <v>3</v>
      </c>
      <c r="H3" s="40"/>
      <c r="I3" s="51" t="s">
        <v>114</v>
      </c>
      <c r="J3" s="52"/>
      <c r="K3" s="38" t="s">
        <v>115</v>
      </c>
      <c r="L3" s="39"/>
      <c r="M3" s="39"/>
      <c r="N3" s="40"/>
      <c r="O3" s="41" t="s">
        <v>8</v>
      </c>
      <c r="P3" s="36" t="s">
        <v>9</v>
      </c>
    </row>
    <row r="4" spans="1:16" ht="15.75" thickBot="1">
      <c r="A4" s="48"/>
      <c r="B4" s="50"/>
      <c r="C4" s="22" t="s">
        <v>4</v>
      </c>
      <c r="D4" s="23" t="s">
        <v>5</v>
      </c>
      <c r="E4" s="22" t="s">
        <v>4</v>
      </c>
      <c r="F4" s="23" t="s">
        <v>5</v>
      </c>
      <c r="G4" s="22" t="s">
        <v>4</v>
      </c>
      <c r="H4" s="23" t="s">
        <v>5</v>
      </c>
      <c r="I4" s="22" t="s">
        <v>4</v>
      </c>
      <c r="J4" s="23" t="s">
        <v>5</v>
      </c>
      <c r="K4" s="22" t="s">
        <v>4</v>
      </c>
      <c r="L4" s="22" t="s">
        <v>5</v>
      </c>
      <c r="M4" s="22" t="s">
        <v>6</v>
      </c>
      <c r="N4" s="23" t="s">
        <v>7</v>
      </c>
      <c r="O4" s="42"/>
      <c r="P4" s="37"/>
    </row>
    <row r="5" spans="1:16">
      <c r="A5" s="4">
        <v>2721218</v>
      </c>
      <c r="B5" s="5" t="s">
        <v>10</v>
      </c>
      <c r="C5" s="6">
        <v>0</v>
      </c>
      <c r="D5" s="5">
        <v>0</v>
      </c>
      <c r="E5" s="6">
        <v>0</v>
      </c>
      <c r="F5" s="5">
        <v>0</v>
      </c>
      <c r="G5" s="6">
        <v>300</v>
      </c>
      <c r="H5" s="5">
        <v>300</v>
      </c>
      <c r="I5" s="6">
        <v>50</v>
      </c>
      <c r="J5" s="5">
        <v>50</v>
      </c>
      <c r="K5" s="6">
        <f t="shared" ref="K5:L36" si="0">C5+E5+G5+I5</f>
        <v>350</v>
      </c>
      <c r="L5" s="6">
        <f t="shared" si="0"/>
        <v>350</v>
      </c>
      <c r="M5" s="6">
        <v>0</v>
      </c>
      <c r="N5" s="5">
        <f t="shared" ref="N5:N65" si="1">L5/(K5-M5)*100</f>
        <v>100</v>
      </c>
      <c r="O5" s="7" t="s">
        <v>11</v>
      </c>
      <c r="P5" s="8"/>
    </row>
    <row r="6" spans="1:16">
      <c r="A6" s="9">
        <v>2720006</v>
      </c>
      <c r="B6" s="10" t="s">
        <v>12</v>
      </c>
      <c r="C6" s="11">
        <v>0</v>
      </c>
      <c r="D6" s="10">
        <v>0</v>
      </c>
      <c r="E6" s="11">
        <v>0</v>
      </c>
      <c r="F6" s="10">
        <v>0</v>
      </c>
      <c r="G6" s="11">
        <v>432</v>
      </c>
      <c r="H6" s="10">
        <v>432</v>
      </c>
      <c r="I6" s="11">
        <v>50</v>
      </c>
      <c r="J6" s="10">
        <v>50</v>
      </c>
      <c r="K6" s="11">
        <f t="shared" si="0"/>
        <v>482</v>
      </c>
      <c r="L6" s="11">
        <f t="shared" si="0"/>
        <v>482</v>
      </c>
      <c r="M6" s="11">
        <v>0</v>
      </c>
      <c r="N6" s="10">
        <f t="shared" si="1"/>
        <v>100</v>
      </c>
      <c r="O6" s="12" t="s">
        <v>11</v>
      </c>
      <c r="P6" s="13"/>
    </row>
    <row r="7" spans="1:16">
      <c r="A7" s="9">
        <v>2720015</v>
      </c>
      <c r="B7" s="10" t="s">
        <v>13</v>
      </c>
      <c r="C7" s="11">
        <v>0</v>
      </c>
      <c r="D7" s="10">
        <v>0</v>
      </c>
      <c r="E7" s="11">
        <v>0</v>
      </c>
      <c r="F7" s="10">
        <v>0</v>
      </c>
      <c r="G7" s="11">
        <v>200</v>
      </c>
      <c r="H7" s="10">
        <v>0</v>
      </c>
      <c r="I7" s="11">
        <v>100</v>
      </c>
      <c r="J7" s="10">
        <v>0</v>
      </c>
      <c r="K7" s="11">
        <f t="shared" si="0"/>
        <v>300</v>
      </c>
      <c r="L7" s="11">
        <f t="shared" si="0"/>
        <v>0</v>
      </c>
      <c r="M7" s="11">
        <v>0</v>
      </c>
      <c r="N7" s="10">
        <f t="shared" si="1"/>
        <v>0</v>
      </c>
      <c r="O7" s="12" t="s">
        <v>14</v>
      </c>
      <c r="P7" s="13" t="s">
        <v>116</v>
      </c>
    </row>
    <row r="8" spans="1:16" ht="30">
      <c r="A8" s="9">
        <v>2720023</v>
      </c>
      <c r="B8" s="10" t="s">
        <v>15</v>
      </c>
      <c r="C8" s="11">
        <v>0</v>
      </c>
      <c r="D8" s="10">
        <v>0</v>
      </c>
      <c r="E8" s="11">
        <v>0</v>
      </c>
      <c r="F8" s="10">
        <v>0</v>
      </c>
      <c r="G8" s="11">
        <v>950</v>
      </c>
      <c r="H8" s="10">
        <v>950</v>
      </c>
      <c r="I8" s="11">
        <v>0</v>
      </c>
      <c r="J8" s="10">
        <v>0</v>
      </c>
      <c r="K8" s="11">
        <f t="shared" si="0"/>
        <v>950</v>
      </c>
      <c r="L8" s="11">
        <f t="shared" si="0"/>
        <v>950</v>
      </c>
      <c r="M8" s="11">
        <v>0</v>
      </c>
      <c r="N8" s="10">
        <f t="shared" si="1"/>
        <v>100</v>
      </c>
      <c r="O8" s="12" t="s">
        <v>16</v>
      </c>
      <c r="P8" s="13" t="s">
        <v>17</v>
      </c>
    </row>
    <row r="9" spans="1:16">
      <c r="A9" s="9">
        <v>2720025</v>
      </c>
      <c r="B9" s="10" t="s">
        <v>18</v>
      </c>
      <c r="C9" s="11">
        <v>30</v>
      </c>
      <c r="D9" s="10">
        <v>30</v>
      </c>
      <c r="E9" s="11">
        <v>2900</v>
      </c>
      <c r="F9" s="10">
        <v>0</v>
      </c>
      <c r="G9" s="11">
        <v>857</v>
      </c>
      <c r="H9" s="10">
        <v>587</v>
      </c>
      <c r="I9" s="11">
        <v>0</v>
      </c>
      <c r="J9" s="10">
        <v>0</v>
      </c>
      <c r="K9" s="11">
        <f t="shared" si="0"/>
        <v>3787</v>
      </c>
      <c r="L9" s="11">
        <f t="shared" si="0"/>
        <v>617</v>
      </c>
      <c r="M9" s="11">
        <v>0</v>
      </c>
      <c r="N9" s="10">
        <f t="shared" si="1"/>
        <v>16.292579878531818</v>
      </c>
      <c r="O9" s="12" t="s">
        <v>19</v>
      </c>
      <c r="P9" s="13" t="s">
        <v>20</v>
      </c>
    </row>
    <row r="10" spans="1:16">
      <c r="A10" s="9">
        <v>2720027</v>
      </c>
      <c r="B10" s="10" t="s">
        <v>21</v>
      </c>
      <c r="C10" s="11">
        <v>63</v>
      </c>
      <c r="D10" s="10">
        <v>63</v>
      </c>
      <c r="E10" s="11">
        <v>0</v>
      </c>
      <c r="F10" s="10">
        <v>0</v>
      </c>
      <c r="G10" s="11">
        <v>325</v>
      </c>
      <c r="H10" s="10">
        <v>325</v>
      </c>
      <c r="I10" s="11">
        <v>225</v>
      </c>
      <c r="J10" s="10">
        <v>225</v>
      </c>
      <c r="K10" s="11">
        <f t="shared" si="0"/>
        <v>613</v>
      </c>
      <c r="L10" s="11">
        <f t="shared" si="0"/>
        <v>613</v>
      </c>
      <c r="M10" s="11">
        <v>0</v>
      </c>
      <c r="N10" s="10">
        <f t="shared" si="1"/>
        <v>100</v>
      </c>
      <c r="O10" s="12" t="s">
        <v>11</v>
      </c>
      <c r="P10" s="13"/>
    </row>
    <row r="11" spans="1:16">
      <c r="A11" s="9">
        <v>2720031</v>
      </c>
      <c r="B11" s="10" t="s">
        <v>22</v>
      </c>
      <c r="C11" s="11">
        <v>150</v>
      </c>
      <c r="D11" s="10">
        <v>150</v>
      </c>
      <c r="E11" s="11">
        <v>120</v>
      </c>
      <c r="F11" s="10">
        <v>120</v>
      </c>
      <c r="G11" s="11">
        <v>525</v>
      </c>
      <c r="H11" s="10">
        <v>525</v>
      </c>
      <c r="I11" s="11">
        <v>150</v>
      </c>
      <c r="J11" s="10">
        <v>150</v>
      </c>
      <c r="K11" s="11">
        <f t="shared" si="0"/>
        <v>945</v>
      </c>
      <c r="L11" s="11">
        <f t="shared" si="0"/>
        <v>945</v>
      </c>
      <c r="M11" s="11">
        <v>0</v>
      </c>
      <c r="N11" s="10">
        <f t="shared" si="1"/>
        <v>100</v>
      </c>
      <c r="O11" s="12" t="s">
        <v>11</v>
      </c>
      <c r="P11" s="13"/>
    </row>
    <row r="12" spans="1:16" ht="51">
      <c r="A12" s="9">
        <v>2720033</v>
      </c>
      <c r="B12" s="10" t="s">
        <v>23</v>
      </c>
      <c r="C12" s="11">
        <v>200</v>
      </c>
      <c r="D12" s="10">
        <v>100</v>
      </c>
      <c r="E12" s="11">
        <v>160</v>
      </c>
      <c r="F12" s="10">
        <v>0</v>
      </c>
      <c r="G12" s="11">
        <v>2205</v>
      </c>
      <c r="H12" s="10">
        <v>1560</v>
      </c>
      <c r="I12" s="11">
        <v>50</v>
      </c>
      <c r="J12" s="10">
        <v>100</v>
      </c>
      <c r="K12" s="11">
        <f t="shared" si="0"/>
        <v>2615</v>
      </c>
      <c r="L12" s="11">
        <f t="shared" si="0"/>
        <v>1760</v>
      </c>
      <c r="M12" s="11">
        <v>0</v>
      </c>
      <c r="N12" s="10">
        <f t="shared" si="1"/>
        <v>67.304015296367112</v>
      </c>
      <c r="O12" s="12" t="s">
        <v>11</v>
      </c>
      <c r="P12" s="14" t="s">
        <v>117</v>
      </c>
    </row>
    <row r="13" spans="1:16">
      <c r="A13" s="9">
        <v>2720035</v>
      </c>
      <c r="B13" s="10" t="s">
        <v>24</v>
      </c>
      <c r="C13" s="11">
        <v>0</v>
      </c>
      <c r="D13" s="10">
        <v>0</v>
      </c>
      <c r="E13" s="11">
        <v>0</v>
      </c>
      <c r="F13" s="10">
        <v>0</v>
      </c>
      <c r="G13" s="11">
        <v>340</v>
      </c>
      <c r="H13" s="10">
        <v>340</v>
      </c>
      <c r="I13" s="11">
        <v>130</v>
      </c>
      <c r="J13" s="10">
        <v>130</v>
      </c>
      <c r="K13" s="11">
        <f t="shared" si="0"/>
        <v>470</v>
      </c>
      <c r="L13" s="11">
        <f t="shared" si="0"/>
        <v>470</v>
      </c>
      <c r="M13" s="11">
        <v>0</v>
      </c>
      <c r="N13" s="10">
        <f t="shared" si="1"/>
        <v>100</v>
      </c>
      <c r="O13" s="12" t="s">
        <v>11</v>
      </c>
      <c r="P13" s="13"/>
    </row>
    <row r="14" spans="1:16">
      <c r="A14" s="9">
        <v>2720899</v>
      </c>
      <c r="B14" s="10" t="s">
        <v>25</v>
      </c>
      <c r="C14" s="11">
        <v>300</v>
      </c>
      <c r="D14" s="10">
        <v>300</v>
      </c>
      <c r="E14" s="11">
        <v>150</v>
      </c>
      <c r="F14" s="10">
        <v>0</v>
      </c>
      <c r="G14" s="11">
        <v>550</v>
      </c>
      <c r="H14" s="10">
        <v>550</v>
      </c>
      <c r="I14" s="11">
        <v>150</v>
      </c>
      <c r="J14" s="10">
        <v>150</v>
      </c>
      <c r="K14" s="11">
        <f t="shared" si="0"/>
        <v>1150</v>
      </c>
      <c r="L14" s="11">
        <f t="shared" si="0"/>
        <v>1000</v>
      </c>
      <c r="M14" s="11">
        <v>0</v>
      </c>
      <c r="N14" s="10">
        <f t="shared" si="1"/>
        <v>86.956521739130437</v>
      </c>
      <c r="O14" s="12" t="s">
        <v>11</v>
      </c>
      <c r="P14" s="13" t="s">
        <v>127</v>
      </c>
    </row>
    <row r="15" spans="1:16">
      <c r="A15" s="9">
        <v>2720889</v>
      </c>
      <c r="B15" s="10" t="s">
        <v>26</v>
      </c>
      <c r="C15" s="11">
        <v>0</v>
      </c>
      <c r="D15" s="10">
        <v>0</v>
      </c>
      <c r="E15" s="11">
        <v>0</v>
      </c>
      <c r="F15" s="10">
        <v>0</v>
      </c>
      <c r="G15" s="11">
        <v>550</v>
      </c>
      <c r="H15" s="10">
        <v>550</v>
      </c>
      <c r="I15" s="11">
        <v>100</v>
      </c>
      <c r="J15" s="10">
        <v>100</v>
      </c>
      <c r="K15" s="11">
        <f t="shared" si="0"/>
        <v>650</v>
      </c>
      <c r="L15" s="11">
        <f t="shared" si="0"/>
        <v>650</v>
      </c>
      <c r="M15" s="11">
        <v>0</v>
      </c>
      <c r="N15" s="10">
        <f t="shared" si="1"/>
        <v>100</v>
      </c>
      <c r="O15" s="12" t="s">
        <v>11</v>
      </c>
      <c r="P15" s="13"/>
    </row>
    <row r="16" spans="1:16">
      <c r="A16" s="9">
        <v>2720412</v>
      </c>
      <c r="B16" s="10" t="s">
        <v>27</v>
      </c>
      <c r="C16" s="11">
        <v>0</v>
      </c>
      <c r="D16" s="10">
        <v>0</v>
      </c>
      <c r="E16" s="11">
        <v>0</v>
      </c>
      <c r="F16" s="10">
        <v>0</v>
      </c>
      <c r="G16" s="11">
        <v>80</v>
      </c>
      <c r="H16" s="10">
        <v>80</v>
      </c>
      <c r="I16" s="11">
        <v>80</v>
      </c>
      <c r="J16" s="10">
        <v>80</v>
      </c>
      <c r="K16" s="11">
        <f t="shared" si="0"/>
        <v>160</v>
      </c>
      <c r="L16" s="11">
        <f t="shared" si="0"/>
        <v>160</v>
      </c>
      <c r="M16" s="11">
        <v>0</v>
      </c>
      <c r="N16" s="10">
        <f t="shared" si="1"/>
        <v>100</v>
      </c>
      <c r="O16" s="12" t="s">
        <v>11</v>
      </c>
      <c r="P16" s="13"/>
    </row>
    <row r="17" spans="1:16">
      <c r="A17" s="9">
        <v>2721101</v>
      </c>
      <c r="B17" s="10" t="s">
        <v>28</v>
      </c>
      <c r="C17" s="11">
        <v>500</v>
      </c>
      <c r="D17" s="10">
        <v>500</v>
      </c>
      <c r="E17" s="11">
        <v>0</v>
      </c>
      <c r="F17" s="10">
        <v>0</v>
      </c>
      <c r="G17" s="11">
        <v>300</v>
      </c>
      <c r="H17" s="10">
        <v>300</v>
      </c>
      <c r="I17" s="11">
        <v>100</v>
      </c>
      <c r="J17" s="10">
        <v>100</v>
      </c>
      <c r="K17" s="11">
        <f t="shared" si="0"/>
        <v>900</v>
      </c>
      <c r="L17" s="11">
        <f t="shared" si="0"/>
        <v>900</v>
      </c>
      <c r="M17" s="11">
        <v>0</v>
      </c>
      <c r="N17" s="10">
        <f t="shared" si="1"/>
        <v>100</v>
      </c>
      <c r="O17" s="12" t="s">
        <v>11</v>
      </c>
      <c r="P17" s="13"/>
    </row>
    <row r="18" spans="1:16">
      <c r="A18" s="9">
        <v>2259601</v>
      </c>
      <c r="B18" s="10" t="s">
        <v>29</v>
      </c>
      <c r="C18" s="11">
        <v>0</v>
      </c>
      <c r="D18" s="10">
        <v>0</v>
      </c>
      <c r="E18" s="11">
        <v>0</v>
      </c>
      <c r="F18" s="10">
        <v>0</v>
      </c>
      <c r="G18" s="11">
        <v>5500</v>
      </c>
      <c r="H18" s="10">
        <v>1000</v>
      </c>
      <c r="I18" s="11">
        <v>100</v>
      </c>
      <c r="J18" s="10">
        <v>100</v>
      </c>
      <c r="K18" s="11">
        <f t="shared" si="0"/>
        <v>5600</v>
      </c>
      <c r="L18" s="11">
        <f t="shared" si="0"/>
        <v>1100</v>
      </c>
      <c r="M18" s="11">
        <v>4000</v>
      </c>
      <c r="N18" s="10">
        <f t="shared" si="1"/>
        <v>68.75</v>
      </c>
      <c r="O18" s="12" t="s">
        <v>11</v>
      </c>
      <c r="P18" s="13" t="s">
        <v>30</v>
      </c>
    </row>
    <row r="19" spans="1:16">
      <c r="A19" s="9">
        <v>2720052</v>
      </c>
      <c r="B19" s="10" t="s">
        <v>31</v>
      </c>
      <c r="C19" s="11">
        <v>0</v>
      </c>
      <c r="D19" s="10">
        <v>0</v>
      </c>
      <c r="E19" s="11">
        <v>0</v>
      </c>
      <c r="F19" s="10">
        <v>0</v>
      </c>
      <c r="G19" s="11">
        <v>900</v>
      </c>
      <c r="H19" s="10">
        <v>750</v>
      </c>
      <c r="I19" s="11">
        <v>150</v>
      </c>
      <c r="J19" s="10">
        <v>150</v>
      </c>
      <c r="K19" s="11">
        <f t="shared" si="0"/>
        <v>1050</v>
      </c>
      <c r="L19" s="11">
        <f t="shared" si="0"/>
        <v>900</v>
      </c>
      <c r="M19" s="11">
        <v>0</v>
      </c>
      <c r="N19" s="10">
        <f t="shared" si="1"/>
        <v>85.714285714285708</v>
      </c>
      <c r="O19" s="12" t="s">
        <v>11</v>
      </c>
      <c r="P19" s="13" t="s">
        <v>32</v>
      </c>
    </row>
    <row r="20" spans="1:16">
      <c r="A20" s="9">
        <v>2720897</v>
      </c>
      <c r="B20" s="10" t="s">
        <v>33</v>
      </c>
      <c r="C20" s="11">
        <v>0</v>
      </c>
      <c r="D20" s="10">
        <v>0</v>
      </c>
      <c r="E20" s="11">
        <v>1570</v>
      </c>
      <c r="F20" s="10">
        <v>1570</v>
      </c>
      <c r="G20" s="11">
        <v>55</v>
      </c>
      <c r="H20" s="10">
        <v>55</v>
      </c>
      <c r="I20" s="11">
        <v>5</v>
      </c>
      <c r="J20" s="10">
        <v>5</v>
      </c>
      <c r="K20" s="11">
        <f t="shared" si="0"/>
        <v>1630</v>
      </c>
      <c r="L20" s="11">
        <f t="shared" si="0"/>
        <v>1630</v>
      </c>
      <c r="M20" s="11">
        <v>0</v>
      </c>
      <c r="N20" s="10">
        <f t="shared" si="1"/>
        <v>100</v>
      </c>
      <c r="O20" s="12" t="s">
        <v>11</v>
      </c>
      <c r="P20" s="13"/>
    </row>
    <row r="21" spans="1:16">
      <c r="A21" s="9">
        <v>2720063</v>
      </c>
      <c r="B21" s="10" t="s">
        <v>34</v>
      </c>
      <c r="C21" s="11">
        <v>0</v>
      </c>
      <c r="D21" s="10">
        <v>0</v>
      </c>
      <c r="E21" s="11">
        <v>0</v>
      </c>
      <c r="F21" s="10">
        <v>0</v>
      </c>
      <c r="G21" s="11">
        <v>1350</v>
      </c>
      <c r="H21" s="10">
        <v>1350</v>
      </c>
      <c r="I21" s="11">
        <v>60</v>
      </c>
      <c r="J21" s="10">
        <v>60</v>
      </c>
      <c r="K21" s="11">
        <f t="shared" si="0"/>
        <v>1410</v>
      </c>
      <c r="L21" s="11">
        <f t="shared" si="0"/>
        <v>1410</v>
      </c>
      <c r="M21" s="11">
        <v>0</v>
      </c>
      <c r="N21" s="10">
        <f t="shared" si="1"/>
        <v>100</v>
      </c>
      <c r="O21" s="12" t="s">
        <v>11</v>
      </c>
      <c r="P21" s="13"/>
    </row>
    <row r="22" spans="1:16" ht="45">
      <c r="A22" s="9">
        <v>2720419</v>
      </c>
      <c r="B22" s="10" t="s">
        <v>35</v>
      </c>
      <c r="C22" s="11">
        <v>600</v>
      </c>
      <c r="D22" s="10">
        <v>200</v>
      </c>
      <c r="E22" s="11">
        <v>0</v>
      </c>
      <c r="F22" s="10">
        <v>0</v>
      </c>
      <c r="G22" s="11">
        <v>445</v>
      </c>
      <c r="H22" s="10">
        <v>445</v>
      </c>
      <c r="I22" s="11">
        <v>70</v>
      </c>
      <c r="J22" s="10">
        <v>70</v>
      </c>
      <c r="K22" s="11">
        <f t="shared" si="0"/>
        <v>1115</v>
      </c>
      <c r="L22" s="11">
        <f t="shared" si="0"/>
        <v>715</v>
      </c>
      <c r="M22" s="11">
        <v>0</v>
      </c>
      <c r="N22" s="10">
        <f t="shared" si="1"/>
        <v>64.125560538116588</v>
      </c>
      <c r="O22" s="12" t="s">
        <v>11</v>
      </c>
      <c r="P22" s="13" t="s">
        <v>118</v>
      </c>
    </row>
    <row r="23" spans="1:16">
      <c r="A23" s="9">
        <v>2720067</v>
      </c>
      <c r="B23" s="10" t="s">
        <v>36</v>
      </c>
      <c r="C23" s="11">
        <v>500</v>
      </c>
      <c r="D23" s="10">
        <v>500</v>
      </c>
      <c r="E23" s="11">
        <v>1217</v>
      </c>
      <c r="F23" s="10">
        <v>1217</v>
      </c>
      <c r="G23" s="11">
        <v>500</v>
      </c>
      <c r="H23" s="10">
        <v>500</v>
      </c>
      <c r="I23" s="11">
        <v>30</v>
      </c>
      <c r="J23" s="10">
        <v>30</v>
      </c>
      <c r="K23" s="11">
        <f t="shared" si="0"/>
        <v>2247</v>
      </c>
      <c r="L23" s="11">
        <f t="shared" si="0"/>
        <v>2247</v>
      </c>
      <c r="M23" s="11">
        <v>0</v>
      </c>
      <c r="N23" s="10">
        <f t="shared" si="1"/>
        <v>100</v>
      </c>
      <c r="O23" s="12" t="s">
        <v>11</v>
      </c>
      <c r="P23" s="13"/>
    </row>
    <row r="24" spans="1:16">
      <c r="A24" s="9">
        <v>2720070</v>
      </c>
      <c r="B24" s="10" t="s">
        <v>37</v>
      </c>
      <c r="C24" s="11">
        <v>394</v>
      </c>
      <c r="D24" s="10">
        <v>354</v>
      </c>
      <c r="E24" s="11">
        <v>100</v>
      </c>
      <c r="F24" s="10">
        <v>100</v>
      </c>
      <c r="G24" s="11">
        <v>100</v>
      </c>
      <c r="H24" s="10">
        <v>100</v>
      </c>
      <c r="I24" s="11">
        <v>0</v>
      </c>
      <c r="J24" s="10">
        <v>0</v>
      </c>
      <c r="K24" s="11">
        <f t="shared" si="0"/>
        <v>594</v>
      </c>
      <c r="L24" s="11">
        <f t="shared" si="0"/>
        <v>554</v>
      </c>
      <c r="M24" s="11">
        <v>0</v>
      </c>
      <c r="N24" s="10">
        <f t="shared" si="1"/>
        <v>93.265993265993259</v>
      </c>
      <c r="O24" s="12" t="s">
        <v>11</v>
      </c>
      <c r="P24" s="13" t="s">
        <v>126</v>
      </c>
    </row>
    <row r="25" spans="1:16">
      <c r="A25" s="9">
        <v>2259301</v>
      </c>
      <c r="B25" s="10" t="s">
        <v>38</v>
      </c>
      <c r="C25" s="11">
        <v>75</v>
      </c>
      <c r="D25" s="10">
        <v>75</v>
      </c>
      <c r="E25" s="11">
        <v>0</v>
      </c>
      <c r="F25" s="10">
        <v>0</v>
      </c>
      <c r="G25" s="11">
        <v>1340</v>
      </c>
      <c r="H25" s="10">
        <v>1020</v>
      </c>
      <c r="I25" s="11">
        <v>100</v>
      </c>
      <c r="J25" s="10">
        <v>100</v>
      </c>
      <c r="K25" s="11">
        <f t="shared" si="0"/>
        <v>1515</v>
      </c>
      <c r="L25" s="11">
        <f t="shared" si="0"/>
        <v>1195</v>
      </c>
      <c r="M25" s="11">
        <v>0</v>
      </c>
      <c r="N25" s="10">
        <f t="shared" si="1"/>
        <v>78.877887788778878</v>
      </c>
      <c r="O25" s="12" t="s">
        <v>11</v>
      </c>
      <c r="P25" s="13" t="s">
        <v>39</v>
      </c>
    </row>
    <row r="26" spans="1:16">
      <c r="A26" s="9">
        <v>2720091</v>
      </c>
      <c r="B26" s="10" t="s">
        <v>40</v>
      </c>
      <c r="C26" s="11">
        <v>100</v>
      </c>
      <c r="D26" s="10">
        <v>100</v>
      </c>
      <c r="E26" s="11">
        <v>0</v>
      </c>
      <c r="F26" s="10">
        <v>0</v>
      </c>
      <c r="G26" s="11">
        <v>150</v>
      </c>
      <c r="H26" s="10">
        <v>150</v>
      </c>
      <c r="I26" s="11">
        <v>30</v>
      </c>
      <c r="J26" s="10">
        <v>30</v>
      </c>
      <c r="K26" s="11">
        <f t="shared" si="0"/>
        <v>280</v>
      </c>
      <c r="L26" s="11">
        <f t="shared" si="0"/>
        <v>280</v>
      </c>
      <c r="M26" s="11">
        <v>0</v>
      </c>
      <c r="N26" s="10">
        <f t="shared" si="1"/>
        <v>100</v>
      </c>
      <c r="O26" s="12" t="s">
        <v>11</v>
      </c>
      <c r="P26" s="13"/>
    </row>
    <row r="27" spans="1:16">
      <c r="A27" s="9">
        <v>2721146</v>
      </c>
      <c r="B27" s="10" t="s">
        <v>41</v>
      </c>
      <c r="C27" s="11">
        <v>0</v>
      </c>
      <c r="D27" s="10">
        <v>0</v>
      </c>
      <c r="E27" s="11">
        <v>0</v>
      </c>
      <c r="F27" s="10">
        <v>0</v>
      </c>
      <c r="G27" s="11">
        <v>150</v>
      </c>
      <c r="H27" s="10">
        <v>150</v>
      </c>
      <c r="I27" s="11">
        <v>0</v>
      </c>
      <c r="J27" s="10">
        <v>0</v>
      </c>
      <c r="K27" s="11">
        <f t="shared" si="0"/>
        <v>150</v>
      </c>
      <c r="L27" s="11">
        <f t="shared" si="0"/>
        <v>150</v>
      </c>
      <c r="M27" s="11">
        <v>0</v>
      </c>
      <c r="N27" s="10">
        <f t="shared" si="1"/>
        <v>100</v>
      </c>
      <c r="O27" s="12" t="s">
        <v>11</v>
      </c>
      <c r="P27" s="13"/>
    </row>
    <row r="28" spans="1:16" ht="30">
      <c r="A28" s="9">
        <v>2259401</v>
      </c>
      <c r="B28" s="10" t="s">
        <v>42</v>
      </c>
      <c r="C28" s="11">
        <v>2400</v>
      </c>
      <c r="D28" s="10">
        <f>2400-900</f>
        <v>1500</v>
      </c>
      <c r="E28" s="11">
        <v>0</v>
      </c>
      <c r="F28" s="10">
        <v>0</v>
      </c>
      <c r="G28" s="11">
        <v>0</v>
      </c>
      <c r="H28" s="10">
        <v>0</v>
      </c>
      <c r="I28" s="11">
        <v>0</v>
      </c>
      <c r="J28" s="10">
        <v>0</v>
      </c>
      <c r="K28" s="11">
        <f t="shared" si="0"/>
        <v>2400</v>
      </c>
      <c r="L28" s="11">
        <f t="shared" si="0"/>
        <v>1500</v>
      </c>
      <c r="M28" s="11">
        <v>0</v>
      </c>
      <c r="N28" s="10">
        <f t="shared" si="1"/>
        <v>62.5</v>
      </c>
      <c r="O28" s="12" t="s">
        <v>19</v>
      </c>
      <c r="P28" s="13" t="s">
        <v>43</v>
      </c>
    </row>
    <row r="29" spans="1:16">
      <c r="A29" s="9">
        <v>2720731</v>
      </c>
      <c r="B29" s="10" t="s">
        <v>44</v>
      </c>
      <c r="C29" s="11">
        <v>80</v>
      </c>
      <c r="D29" s="10">
        <v>30</v>
      </c>
      <c r="E29" s="11">
        <v>50</v>
      </c>
      <c r="F29" s="10">
        <v>50</v>
      </c>
      <c r="G29" s="11">
        <v>50</v>
      </c>
      <c r="H29" s="10">
        <v>50</v>
      </c>
      <c r="I29" s="11">
        <v>0</v>
      </c>
      <c r="J29" s="10">
        <v>0</v>
      </c>
      <c r="K29" s="11">
        <f t="shared" si="0"/>
        <v>180</v>
      </c>
      <c r="L29" s="11">
        <f t="shared" si="0"/>
        <v>130</v>
      </c>
      <c r="M29" s="11">
        <v>0</v>
      </c>
      <c r="N29" s="10">
        <f t="shared" si="1"/>
        <v>72.222222222222214</v>
      </c>
      <c r="O29" s="12" t="s">
        <v>19</v>
      </c>
      <c r="P29" s="13" t="s">
        <v>125</v>
      </c>
    </row>
    <row r="30" spans="1:16" ht="45">
      <c r="A30" s="9">
        <v>2720557</v>
      </c>
      <c r="B30" s="10" t="s">
        <v>45</v>
      </c>
      <c r="C30" s="11">
        <v>155</v>
      </c>
      <c r="D30" s="10">
        <v>155</v>
      </c>
      <c r="E30" s="11">
        <v>150</v>
      </c>
      <c r="F30" s="10">
        <v>150</v>
      </c>
      <c r="G30" s="11">
        <v>300</v>
      </c>
      <c r="H30" s="10">
        <v>300</v>
      </c>
      <c r="I30" s="11">
        <v>580</v>
      </c>
      <c r="J30" s="10">
        <v>580</v>
      </c>
      <c r="K30" s="11">
        <f t="shared" si="0"/>
        <v>1185</v>
      </c>
      <c r="L30" s="11">
        <f t="shared" si="0"/>
        <v>1185</v>
      </c>
      <c r="M30" s="11">
        <v>0</v>
      </c>
      <c r="N30" s="10">
        <f t="shared" si="1"/>
        <v>100</v>
      </c>
      <c r="O30" s="12" t="s">
        <v>46</v>
      </c>
      <c r="P30" s="13" t="s">
        <v>47</v>
      </c>
    </row>
    <row r="31" spans="1:16">
      <c r="A31" s="9">
        <v>2721178</v>
      </c>
      <c r="B31" s="10" t="s">
        <v>48</v>
      </c>
      <c r="C31" s="11">
        <v>0</v>
      </c>
      <c r="D31" s="10">
        <v>0</v>
      </c>
      <c r="E31" s="11">
        <v>96</v>
      </c>
      <c r="F31" s="10">
        <v>96</v>
      </c>
      <c r="G31" s="11">
        <v>100</v>
      </c>
      <c r="H31" s="10">
        <v>100</v>
      </c>
      <c r="I31" s="11">
        <v>145</v>
      </c>
      <c r="J31" s="10">
        <v>145</v>
      </c>
      <c r="K31" s="11">
        <f t="shared" si="0"/>
        <v>341</v>
      </c>
      <c r="L31" s="11">
        <f t="shared" si="0"/>
        <v>341</v>
      </c>
      <c r="M31" s="11">
        <v>0</v>
      </c>
      <c r="N31" s="10">
        <f t="shared" si="1"/>
        <v>100</v>
      </c>
      <c r="O31" s="12" t="s">
        <v>11</v>
      </c>
      <c r="P31" s="13"/>
    </row>
    <row r="32" spans="1:16" ht="30">
      <c r="A32" s="9">
        <v>2721302</v>
      </c>
      <c r="B32" s="10" t="s">
        <v>49</v>
      </c>
      <c r="C32" s="11">
        <v>1900</v>
      </c>
      <c r="D32" s="10">
        <v>1000</v>
      </c>
      <c r="E32" s="11">
        <v>0</v>
      </c>
      <c r="F32" s="10">
        <v>0</v>
      </c>
      <c r="G32" s="11">
        <v>0</v>
      </c>
      <c r="H32" s="10">
        <v>0</v>
      </c>
      <c r="I32" s="11">
        <v>0</v>
      </c>
      <c r="J32" s="10">
        <v>0</v>
      </c>
      <c r="K32" s="11">
        <f t="shared" si="0"/>
        <v>1900</v>
      </c>
      <c r="L32" s="11">
        <f t="shared" si="0"/>
        <v>1000</v>
      </c>
      <c r="M32" s="11">
        <v>0</v>
      </c>
      <c r="N32" s="10">
        <f t="shared" si="1"/>
        <v>52.631578947368418</v>
      </c>
      <c r="O32" s="12" t="s">
        <v>11</v>
      </c>
      <c r="P32" s="13" t="s">
        <v>50</v>
      </c>
    </row>
    <row r="33" spans="1:16" ht="89.25">
      <c r="A33" s="9">
        <v>2721059</v>
      </c>
      <c r="B33" s="10" t="s">
        <v>51</v>
      </c>
      <c r="C33" s="11">
        <v>0</v>
      </c>
      <c r="D33" s="10">
        <v>0</v>
      </c>
      <c r="E33" s="11">
        <v>630</v>
      </c>
      <c r="F33" s="10">
        <v>0</v>
      </c>
      <c r="G33" s="11">
        <v>1233</v>
      </c>
      <c r="H33" s="10">
        <v>1158</v>
      </c>
      <c r="I33" s="11">
        <v>150</v>
      </c>
      <c r="J33" s="10">
        <v>150</v>
      </c>
      <c r="K33" s="11">
        <f t="shared" si="0"/>
        <v>2013</v>
      </c>
      <c r="L33" s="11">
        <f t="shared" si="0"/>
        <v>1308</v>
      </c>
      <c r="M33" s="11">
        <v>0</v>
      </c>
      <c r="N33" s="10">
        <f t="shared" si="1"/>
        <v>64.977645305514159</v>
      </c>
      <c r="O33" s="12" t="s">
        <v>52</v>
      </c>
      <c r="P33" s="14" t="s">
        <v>53</v>
      </c>
    </row>
    <row r="34" spans="1:16">
      <c r="A34" s="9">
        <v>2720130</v>
      </c>
      <c r="B34" s="10" t="s">
        <v>54</v>
      </c>
      <c r="C34" s="11">
        <v>0</v>
      </c>
      <c r="D34" s="10">
        <v>0</v>
      </c>
      <c r="E34" s="11">
        <v>0</v>
      </c>
      <c r="F34" s="10">
        <v>0</v>
      </c>
      <c r="G34" s="11">
        <v>240</v>
      </c>
      <c r="H34" s="10">
        <v>240</v>
      </c>
      <c r="I34" s="11">
        <v>0</v>
      </c>
      <c r="J34" s="10">
        <v>0</v>
      </c>
      <c r="K34" s="11">
        <f t="shared" si="0"/>
        <v>240</v>
      </c>
      <c r="L34" s="11">
        <f t="shared" si="0"/>
        <v>240</v>
      </c>
      <c r="M34" s="11">
        <v>0</v>
      </c>
      <c r="N34" s="10">
        <f t="shared" si="1"/>
        <v>100</v>
      </c>
      <c r="O34" s="12" t="s">
        <v>11</v>
      </c>
      <c r="P34" s="13"/>
    </row>
    <row r="35" spans="1:16">
      <c r="A35" s="9">
        <v>2720138</v>
      </c>
      <c r="B35" s="10" t="s">
        <v>55</v>
      </c>
      <c r="C35" s="11">
        <v>0</v>
      </c>
      <c r="D35" s="10">
        <v>0</v>
      </c>
      <c r="E35" s="11">
        <v>0</v>
      </c>
      <c r="F35" s="10">
        <v>0</v>
      </c>
      <c r="G35" s="11">
        <v>175</v>
      </c>
      <c r="H35" s="10">
        <v>175</v>
      </c>
      <c r="I35" s="15">
        <v>10</v>
      </c>
      <c r="J35" s="10">
        <v>10</v>
      </c>
      <c r="K35" s="11">
        <f t="shared" si="0"/>
        <v>185</v>
      </c>
      <c r="L35" s="11">
        <f t="shared" si="0"/>
        <v>185</v>
      </c>
      <c r="M35" s="11">
        <v>0</v>
      </c>
      <c r="N35" s="10">
        <f t="shared" si="1"/>
        <v>100</v>
      </c>
      <c r="O35" s="12" t="s">
        <v>19</v>
      </c>
      <c r="P35" s="13" t="s">
        <v>56</v>
      </c>
    </row>
    <row r="36" spans="1:16">
      <c r="A36" s="9">
        <v>2720142</v>
      </c>
      <c r="B36" s="10" t="s">
        <v>57</v>
      </c>
      <c r="C36" s="11">
        <v>0</v>
      </c>
      <c r="D36" s="10">
        <v>0</v>
      </c>
      <c r="E36" s="11">
        <v>200</v>
      </c>
      <c r="F36" s="10">
        <v>0</v>
      </c>
      <c r="G36" s="11">
        <v>1548</v>
      </c>
      <c r="H36" s="10">
        <v>1548</v>
      </c>
      <c r="I36" s="11">
        <v>200</v>
      </c>
      <c r="J36" s="10">
        <v>200</v>
      </c>
      <c r="K36" s="11">
        <f t="shared" si="0"/>
        <v>1948</v>
      </c>
      <c r="L36" s="11">
        <f t="shared" si="0"/>
        <v>1748</v>
      </c>
      <c r="M36" s="11">
        <v>0</v>
      </c>
      <c r="N36" s="10">
        <f t="shared" si="1"/>
        <v>89.73305954825463</v>
      </c>
      <c r="O36" s="12" t="s">
        <v>11</v>
      </c>
      <c r="P36" s="13" t="s">
        <v>124</v>
      </c>
    </row>
    <row r="37" spans="1:16">
      <c r="A37" s="9">
        <v>2720144</v>
      </c>
      <c r="B37" s="10" t="s">
        <v>58</v>
      </c>
      <c r="C37" s="11">
        <v>0</v>
      </c>
      <c r="D37" s="10">
        <v>0</v>
      </c>
      <c r="E37" s="11">
        <v>80</v>
      </c>
      <c r="F37" s="10">
        <v>80</v>
      </c>
      <c r="G37" s="11">
        <v>680</v>
      </c>
      <c r="H37" s="10">
        <v>680</v>
      </c>
      <c r="I37" s="11">
        <v>50</v>
      </c>
      <c r="J37" s="10">
        <v>50</v>
      </c>
      <c r="K37" s="11">
        <f t="shared" ref="K37:L66" si="2">C37+E37+G37+I37</f>
        <v>810</v>
      </c>
      <c r="L37" s="11">
        <f t="shared" si="2"/>
        <v>810</v>
      </c>
      <c r="M37" s="11">
        <v>0</v>
      </c>
      <c r="N37" s="10">
        <f t="shared" si="1"/>
        <v>100</v>
      </c>
      <c r="O37" s="12" t="s">
        <v>11</v>
      </c>
      <c r="P37" s="13"/>
    </row>
    <row r="38" spans="1:16" ht="60">
      <c r="A38" s="9">
        <v>2720150</v>
      </c>
      <c r="B38" s="10" t="s">
        <v>59</v>
      </c>
      <c r="C38" s="15">
        <v>200</v>
      </c>
      <c r="D38" s="10">
        <v>200</v>
      </c>
      <c r="E38" s="11">
        <v>0</v>
      </c>
      <c r="F38" s="10">
        <v>0</v>
      </c>
      <c r="G38" s="15">
        <v>400</v>
      </c>
      <c r="H38" s="10">
        <v>400</v>
      </c>
      <c r="I38" s="15">
        <v>20</v>
      </c>
      <c r="J38" s="10">
        <v>20</v>
      </c>
      <c r="K38" s="11">
        <f t="shared" si="2"/>
        <v>620</v>
      </c>
      <c r="L38" s="11">
        <f t="shared" si="2"/>
        <v>620</v>
      </c>
      <c r="M38" s="11">
        <v>0</v>
      </c>
      <c r="N38" s="10">
        <f t="shared" si="1"/>
        <v>100</v>
      </c>
      <c r="O38" s="12" t="s">
        <v>16</v>
      </c>
      <c r="P38" s="13" t="s">
        <v>60</v>
      </c>
    </row>
    <row r="39" spans="1:16">
      <c r="A39" s="9">
        <v>2720426</v>
      </c>
      <c r="B39" s="10" t="s">
        <v>61</v>
      </c>
      <c r="C39" s="11">
        <v>0</v>
      </c>
      <c r="D39" s="10">
        <v>0</v>
      </c>
      <c r="E39" s="11">
        <v>0</v>
      </c>
      <c r="F39" s="10">
        <v>0</v>
      </c>
      <c r="G39" s="11">
        <v>360</v>
      </c>
      <c r="H39" s="10">
        <v>360</v>
      </c>
      <c r="I39" s="11">
        <v>5</v>
      </c>
      <c r="J39" s="10">
        <v>5</v>
      </c>
      <c r="K39" s="11">
        <f t="shared" si="2"/>
        <v>365</v>
      </c>
      <c r="L39" s="11">
        <f t="shared" si="2"/>
        <v>365</v>
      </c>
      <c r="M39" s="11">
        <v>0</v>
      </c>
      <c r="N39" s="10">
        <f t="shared" si="1"/>
        <v>100</v>
      </c>
      <c r="O39" s="12" t="s">
        <v>11</v>
      </c>
      <c r="P39" s="13"/>
    </row>
    <row r="40" spans="1:16">
      <c r="A40" s="9">
        <v>2720168</v>
      </c>
      <c r="B40" s="10" t="s">
        <v>62</v>
      </c>
      <c r="C40" s="11">
        <v>50</v>
      </c>
      <c r="D40" s="10">
        <v>50</v>
      </c>
      <c r="E40" s="11">
        <v>0</v>
      </c>
      <c r="F40" s="10">
        <v>0</v>
      </c>
      <c r="G40" s="11">
        <v>620</v>
      </c>
      <c r="H40" s="10">
        <v>620</v>
      </c>
      <c r="I40" s="11">
        <v>50</v>
      </c>
      <c r="J40" s="10">
        <v>50</v>
      </c>
      <c r="K40" s="11">
        <f t="shared" si="2"/>
        <v>720</v>
      </c>
      <c r="L40" s="11">
        <f t="shared" si="2"/>
        <v>720</v>
      </c>
      <c r="M40" s="11">
        <v>0</v>
      </c>
      <c r="N40" s="10">
        <f t="shared" si="1"/>
        <v>100</v>
      </c>
      <c r="O40" s="12" t="s">
        <v>11</v>
      </c>
      <c r="P40" s="13"/>
    </row>
    <row r="41" spans="1:16" ht="60">
      <c r="A41" s="9">
        <v>2259501</v>
      </c>
      <c r="B41" s="10" t="s">
        <v>63</v>
      </c>
      <c r="C41" s="11">
        <v>900</v>
      </c>
      <c r="D41" s="10">
        <v>500</v>
      </c>
      <c r="E41" s="11">
        <v>125</v>
      </c>
      <c r="F41" s="10">
        <v>0</v>
      </c>
      <c r="G41" s="11">
        <v>1115</v>
      </c>
      <c r="H41" s="10">
        <v>1115</v>
      </c>
      <c r="I41" s="11">
        <v>115</v>
      </c>
      <c r="J41" s="10">
        <v>115</v>
      </c>
      <c r="K41" s="11">
        <f t="shared" si="2"/>
        <v>2255</v>
      </c>
      <c r="L41" s="11">
        <f t="shared" si="2"/>
        <v>1730</v>
      </c>
      <c r="M41" s="11">
        <v>0</v>
      </c>
      <c r="N41" s="10">
        <f t="shared" si="1"/>
        <v>76.718403547671841</v>
      </c>
      <c r="O41" s="12" t="s">
        <v>64</v>
      </c>
      <c r="P41" s="13" t="s">
        <v>65</v>
      </c>
    </row>
    <row r="42" spans="1:16">
      <c r="A42" s="9">
        <v>2720850</v>
      </c>
      <c r="B42" s="10" t="s">
        <v>66</v>
      </c>
      <c r="C42" s="11">
        <v>0</v>
      </c>
      <c r="D42" s="10">
        <v>0</v>
      </c>
      <c r="E42" s="11">
        <v>40</v>
      </c>
      <c r="F42" s="10">
        <v>40</v>
      </c>
      <c r="G42" s="11">
        <v>325</v>
      </c>
      <c r="H42" s="10">
        <v>325</v>
      </c>
      <c r="I42" s="11">
        <v>0</v>
      </c>
      <c r="J42" s="10">
        <v>0</v>
      </c>
      <c r="K42" s="11">
        <f t="shared" si="2"/>
        <v>365</v>
      </c>
      <c r="L42" s="11">
        <f t="shared" si="2"/>
        <v>365</v>
      </c>
      <c r="M42" s="11">
        <v>0</v>
      </c>
      <c r="N42" s="10">
        <f t="shared" si="1"/>
        <v>100</v>
      </c>
      <c r="O42" s="12" t="s">
        <v>11</v>
      </c>
      <c r="P42" s="13"/>
    </row>
    <row r="43" spans="1:16" ht="60">
      <c r="A43" s="9">
        <v>2720173</v>
      </c>
      <c r="B43" s="10" t="s">
        <v>67</v>
      </c>
      <c r="C43" s="15">
        <v>1100</v>
      </c>
      <c r="D43" s="10">
        <v>500</v>
      </c>
      <c r="E43" s="15">
        <v>575</v>
      </c>
      <c r="F43" s="10">
        <v>525</v>
      </c>
      <c r="G43" s="11">
        <v>0</v>
      </c>
      <c r="H43" s="10">
        <v>0</v>
      </c>
      <c r="I43" s="11">
        <v>0</v>
      </c>
      <c r="J43" s="10">
        <v>0</v>
      </c>
      <c r="K43" s="11">
        <f t="shared" si="2"/>
        <v>1675</v>
      </c>
      <c r="L43" s="11">
        <f t="shared" si="2"/>
        <v>1025</v>
      </c>
      <c r="M43" s="11">
        <v>0</v>
      </c>
      <c r="N43" s="10">
        <f t="shared" si="1"/>
        <v>61.194029850746269</v>
      </c>
      <c r="O43" s="12" t="s">
        <v>68</v>
      </c>
      <c r="P43" s="13" t="s">
        <v>69</v>
      </c>
    </row>
    <row r="44" spans="1:16">
      <c r="A44" s="9">
        <v>2897801</v>
      </c>
      <c r="B44" s="10" t="s">
        <v>70</v>
      </c>
      <c r="C44" s="11">
        <v>3050</v>
      </c>
      <c r="D44" s="10">
        <v>3050</v>
      </c>
      <c r="E44" s="11">
        <v>0</v>
      </c>
      <c r="F44" s="10">
        <v>0</v>
      </c>
      <c r="G44" s="11">
        <v>0</v>
      </c>
      <c r="H44" s="10">
        <v>0</v>
      </c>
      <c r="I44" s="11">
        <v>0</v>
      </c>
      <c r="J44" s="10">
        <v>0</v>
      </c>
      <c r="K44" s="11">
        <f t="shared" si="2"/>
        <v>3050</v>
      </c>
      <c r="L44" s="11">
        <f t="shared" si="2"/>
        <v>3050</v>
      </c>
      <c r="M44" s="11">
        <v>0</v>
      </c>
      <c r="N44" s="10">
        <f t="shared" si="1"/>
        <v>100</v>
      </c>
      <c r="O44" s="12" t="s">
        <v>11</v>
      </c>
      <c r="P44" s="13"/>
    </row>
    <row r="45" spans="1:16" ht="30">
      <c r="A45" s="9">
        <v>2720147</v>
      </c>
      <c r="B45" s="10" t="s">
        <v>71</v>
      </c>
      <c r="C45" s="11">
        <v>0</v>
      </c>
      <c r="D45" s="10">
        <v>0</v>
      </c>
      <c r="E45" s="11">
        <v>0</v>
      </c>
      <c r="F45" s="10">
        <v>0</v>
      </c>
      <c r="G45" s="11">
        <v>500</v>
      </c>
      <c r="H45" s="10">
        <v>500</v>
      </c>
      <c r="I45" s="11">
        <v>0</v>
      </c>
      <c r="J45" s="10">
        <v>0</v>
      </c>
      <c r="K45" s="11">
        <f t="shared" si="2"/>
        <v>500</v>
      </c>
      <c r="L45" s="11">
        <f t="shared" si="2"/>
        <v>500</v>
      </c>
      <c r="M45" s="11">
        <v>0</v>
      </c>
      <c r="N45" s="10">
        <f t="shared" si="1"/>
        <v>100</v>
      </c>
      <c r="O45" s="12" t="s">
        <v>64</v>
      </c>
      <c r="P45" s="13" t="s">
        <v>72</v>
      </c>
    </row>
    <row r="46" spans="1:16">
      <c r="A46" s="9">
        <v>2720176</v>
      </c>
      <c r="B46" s="10" t="s">
        <v>73</v>
      </c>
      <c r="C46" s="11">
        <v>0</v>
      </c>
      <c r="D46" s="10">
        <v>0</v>
      </c>
      <c r="E46" s="11">
        <v>0</v>
      </c>
      <c r="F46" s="10">
        <v>0</v>
      </c>
      <c r="G46" s="11">
        <v>250</v>
      </c>
      <c r="H46" s="10">
        <v>250</v>
      </c>
      <c r="I46" s="11">
        <v>45</v>
      </c>
      <c r="J46" s="10">
        <v>45</v>
      </c>
      <c r="K46" s="11">
        <f t="shared" si="2"/>
        <v>295</v>
      </c>
      <c r="L46" s="11">
        <f t="shared" si="2"/>
        <v>295</v>
      </c>
      <c r="M46" s="11">
        <v>0</v>
      </c>
      <c r="N46" s="10">
        <f t="shared" si="1"/>
        <v>100</v>
      </c>
      <c r="O46" s="12" t="s">
        <v>11</v>
      </c>
      <c r="P46" s="13"/>
    </row>
    <row r="47" spans="1:16">
      <c r="A47" s="9">
        <v>2721283</v>
      </c>
      <c r="B47" s="10" t="s">
        <v>74</v>
      </c>
      <c r="C47" s="11">
        <v>0</v>
      </c>
      <c r="D47" s="10">
        <v>0</v>
      </c>
      <c r="E47" s="11">
        <v>0</v>
      </c>
      <c r="F47" s="10">
        <v>0</v>
      </c>
      <c r="G47" s="11">
        <v>500</v>
      </c>
      <c r="H47" s="10">
        <v>0</v>
      </c>
      <c r="I47" s="11">
        <v>50</v>
      </c>
      <c r="J47" s="10">
        <v>0</v>
      </c>
      <c r="K47" s="11">
        <f t="shared" si="2"/>
        <v>550</v>
      </c>
      <c r="L47" s="11">
        <f t="shared" si="2"/>
        <v>0</v>
      </c>
      <c r="M47" s="11">
        <v>0</v>
      </c>
      <c r="N47" s="10">
        <f t="shared" si="1"/>
        <v>0</v>
      </c>
      <c r="O47" s="12" t="s">
        <v>11</v>
      </c>
      <c r="P47" s="13" t="s">
        <v>75</v>
      </c>
    </row>
    <row r="48" spans="1:16">
      <c r="A48" s="9">
        <v>2720193</v>
      </c>
      <c r="B48" s="10" t="s">
        <v>76</v>
      </c>
      <c r="C48" s="11">
        <v>400</v>
      </c>
      <c r="D48" s="10">
        <v>400</v>
      </c>
      <c r="E48" s="11">
        <v>0</v>
      </c>
      <c r="F48" s="10">
        <v>0</v>
      </c>
      <c r="G48" s="11">
        <v>50</v>
      </c>
      <c r="H48" s="10">
        <v>50</v>
      </c>
      <c r="I48" s="11">
        <v>40</v>
      </c>
      <c r="J48" s="10">
        <v>40</v>
      </c>
      <c r="K48" s="11">
        <f t="shared" si="2"/>
        <v>490</v>
      </c>
      <c r="L48" s="11">
        <f t="shared" si="2"/>
        <v>490</v>
      </c>
      <c r="M48" s="11">
        <v>0</v>
      </c>
      <c r="N48" s="10">
        <f t="shared" si="1"/>
        <v>100</v>
      </c>
      <c r="O48" s="12" t="s">
        <v>11</v>
      </c>
      <c r="P48" s="13"/>
    </row>
    <row r="49" spans="1:16" ht="30">
      <c r="A49" s="9">
        <v>2720195</v>
      </c>
      <c r="B49" s="10" t="s">
        <v>77</v>
      </c>
      <c r="C49" s="11">
        <v>0</v>
      </c>
      <c r="D49" s="10">
        <v>0</v>
      </c>
      <c r="E49" s="11">
        <v>0</v>
      </c>
      <c r="F49" s="10">
        <v>0</v>
      </c>
      <c r="G49" s="11">
        <v>2575</v>
      </c>
      <c r="H49" s="10">
        <v>870</v>
      </c>
      <c r="I49" s="11">
        <v>250</v>
      </c>
      <c r="J49" s="10">
        <v>75</v>
      </c>
      <c r="K49" s="11">
        <f t="shared" si="2"/>
        <v>2825</v>
      </c>
      <c r="L49" s="11">
        <f t="shared" si="2"/>
        <v>945</v>
      </c>
      <c r="M49" s="11">
        <v>1880</v>
      </c>
      <c r="N49" s="10">
        <f t="shared" si="1"/>
        <v>100</v>
      </c>
      <c r="O49" s="12" t="s">
        <v>16</v>
      </c>
      <c r="P49" s="13" t="s">
        <v>78</v>
      </c>
    </row>
    <row r="50" spans="1:16" ht="30">
      <c r="A50" s="9">
        <v>2720197</v>
      </c>
      <c r="B50" s="10" t="s">
        <v>79</v>
      </c>
      <c r="C50" s="15">
        <v>360</v>
      </c>
      <c r="D50" s="10">
        <v>360</v>
      </c>
      <c r="E50" s="11">
        <v>0</v>
      </c>
      <c r="F50" s="10">
        <v>0</v>
      </c>
      <c r="G50" s="11">
        <v>500</v>
      </c>
      <c r="H50" s="10">
        <v>500</v>
      </c>
      <c r="I50" s="11">
        <v>0</v>
      </c>
      <c r="J50" s="10">
        <v>0</v>
      </c>
      <c r="K50" s="11">
        <f t="shared" si="2"/>
        <v>860</v>
      </c>
      <c r="L50" s="11">
        <f t="shared" si="2"/>
        <v>860</v>
      </c>
      <c r="M50" s="11">
        <v>0</v>
      </c>
      <c r="N50" s="10">
        <f t="shared" si="1"/>
        <v>100</v>
      </c>
      <c r="O50" s="12" t="s">
        <v>64</v>
      </c>
      <c r="P50" s="13" t="s">
        <v>80</v>
      </c>
    </row>
    <row r="51" spans="1:16" ht="30">
      <c r="A51" s="9">
        <v>2255401</v>
      </c>
      <c r="B51" s="10" t="s">
        <v>81</v>
      </c>
      <c r="C51" s="11">
        <v>0</v>
      </c>
      <c r="D51" s="10">
        <v>0</v>
      </c>
      <c r="E51" s="11">
        <v>0</v>
      </c>
      <c r="F51" s="10">
        <v>0</v>
      </c>
      <c r="G51" s="11">
        <v>950</v>
      </c>
      <c r="H51" s="10">
        <v>650</v>
      </c>
      <c r="I51" s="11">
        <v>100</v>
      </c>
      <c r="J51" s="10">
        <v>100</v>
      </c>
      <c r="K51" s="11">
        <f t="shared" si="2"/>
        <v>1050</v>
      </c>
      <c r="L51" s="11">
        <f t="shared" si="2"/>
        <v>750</v>
      </c>
      <c r="M51" s="11">
        <v>0</v>
      </c>
      <c r="N51" s="10">
        <f t="shared" si="1"/>
        <v>71.428571428571431</v>
      </c>
      <c r="O51" s="12" t="s">
        <v>52</v>
      </c>
      <c r="P51" s="13" t="s">
        <v>82</v>
      </c>
    </row>
    <row r="52" spans="1:16" ht="30">
      <c r="A52" s="9">
        <v>2720442</v>
      </c>
      <c r="B52" s="10" t="s">
        <v>83</v>
      </c>
      <c r="C52" s="11">
        <v>0</v>
      </c>
      <c r="D52" s="10">
        <v>0</v>
      </c>
      <c r="E52" s="11">
        <v>0</v>
      </c>
      <c r="F52" s="10">
        <v>0</v>
      </c>
      <c r="G52" s="11">
        <f>181+469</f>
        <v>650</v>
      </c>
      <c r="H52" s="10">
        <f>181+200</f>
        <v>381</v>
      </c>
      <c r="I52" s="11">
        <v>0</v>
      </c>
      <c r="J52" s="10">
        <v>0</v>
      </c>
      <c r="K52" s="11">
        <f t="shared" si="2"/>
        <v>650</v>
      </c>
      <c r="L52" s="11">
        <f t="shared" si="2"/>
        <v>381</v>
      </c>
      <c r="M52" s="11">
        <v>0</v>
      </c>
      <c r="N52" s="10">
        <f t="shared" si="1"/>
        <v>58.615384615384613</v>
      </c>
      <c r="O52" s="12" t="s">
        <v>11</v>
      </c>
      <c r="P52" s="13" t="s">
        <v>123</v>
      </c>
    </row>
    <row r="53" spans="1:16">
      <c r="A53" s="9">
        <v>2721219</v>
      </c>
      <c r="B53" s="10" t="s">
        <v>84</v>
      </c>
      <c r="C53" s="11">
        <v>0</v>
      </c>
      <c r="D53" s="10">
        <v>0</v>
      </c>
      <c r="E53" s="11">
        <v>100</v>
      </c>
      <c r="F53" s="10">
        <v>0</v>
      </c>
      <c r="G53" s="15">
        <v>960</v>
      </c>
      <c r="H53" s="10">
        <v>160</v>
      </c>
      <c r="I53" s="15">
        <v>320</v>
      </c>
      <c r="J53" s="10">
        <v>20</v>
      </c>
      <c r="K53" s="11">
        <f t="shared" si="2"/>
        <v>1380</v>
      </c>
      <c r="L53" s="11">
        <f t="shared" si="2"/>
        <v>180</v>
      </c>
      <c r="M53" s="11">
        <v>0</v>
      </c>
      <c r="N53" s="10">
        <f t="shared" si="1"/>
        <v>13.043478260869565</v>
      </c>
      <c r="O53" s="12" t="s">
        <v>11</v>
      </c>
      <c r="P53" s="13" t="s">
        <v>119</v>
      </c>
    </row>
    <row r="54" spans="1:16">
      <c r="A54" s="9">
        <v>2720910</v>
      </c>
      <c r="B54" s="10" t="s">
        <v>85</v>
      </c>
      <c r="C54" s="11">
        <v>20</v>
      </c>
      <c r="D54" s="10">
        <v>20</v>
      </c>
      <c r="E54" s="11">
        <v>0</v>
      </c>
      <c r="F54" s="10">
        <v>0</v>
      </c>
      <c r="G54" s="11">
        <v>50</v>
      </c>
      <c r="H54" s="10">
        <v>50</v>
      </c>
      <c r="I54" s="11">
        <v>30</v>
      </c>
      <c r="J54" s="10">
        <v>30</v>
      </c>
      <c r="K54" s="11">
        <f t="shared" si="2"/>
        <v>100</v>
      </c>
      <c r="L54" s="11">
        <f t="shared" si="2"/>
        <v>100</v>
      </c>
      <c r="M54" s="11">
        <v>0</v>
      </c>
      <c r="N54" s="10">
        <f t="shared" si="1"/>
        <v>100</v>
      </c>
      <c r="O54" s="12" t="s">
        <v>11</v>
      </c>
      <c r="P54" s="13"/>
    </row>
    <row r="55" spans="1:16" ht="45">
      <c r="A55" s="9">
        <v>2721352</v>
      </c>
      <c r="B55" s="10" t="s">
        <v>86</v>
      </c>
      <c r="C55" s="11">
        <v>400</v>
      </c>
      <c r="D55" s="10">
        <v>300</v>
      </c>
      <c r="E55" s="11">
        <v>50</v>
      </c>
      <c r="F55" s="10">
        <v>50</v>
      </c>
      <c r="G55" s="11">
        <v>100</v>
      </c>
      <c r="H55" s="10">
        <v>100</v>
      </c>
      <c r="I55" s="11">
        <v>50</v>
      </c>
      <c r="J55" s="10">
        <v>50</v>
      </c>
      <c r="K55" s="11">
        <f t="shared" si="2"/>
        <v>600</v>
      </c>
      <c r="L55" s="11">
        <f t="shared" si="2"/>
        <v>500</v>
      </c>
      <c r="M55" s="11">
        <v>0</v>
      </c>
      <c r="N55" s="10">
        <f t="shared" si="1"/>
        <v>83.333333333333343</v>
      </c>
      <c r="O55" s="12" t="s">
        <v>16</v>
      </c>
      <c r="P55" s="13" t="s">
        <v>87</v>
      </c>
    </row>
    <row r="56" spans="1:16" ht="30">
      <c r="A56" s="9">
        <v>2721373</v>
      </c>
      <c r="B56" s="10" t="s">
        <v>88</v>
      </c>
      <c r="C56" s="11">
        <v>0</v>
      </c>
      <c r="D56" s="10">
        <v>0</v>
      </c>
      <c r="E56" s="11">
        <v>8450</v>
      </c>
      <c r="F56" s="10">
        <v>8450</v>
      </c>
      <c r="G56" s="11">
        <v>0</v>
      </c>
      <c r="H56" s="10">
        <v>0</v>
      </c>
      <c r="I56" s="11">
        <v>0</v>
      </c>
      <c r="J56" s="10">
        <v>0</v>
      </c>
      <c r="K56" s="11">
        <f t="shared" si="2"/>
        <v>8450</v>
      </c>
      <c r="L56" s="11">
        <f t="shared" si="2"/>
        <v>8450</v>
      </c>
      <c r="M56" s="11">
        <v>0</v>
      </c>
      <c r="N56" s="10">
        <f t="shared" si="1"/>
        <v>100</v>
      </c>
      <c r="O56" s="12" t="s">
        <v>89</v>
      </c>
      <c r="P56" s="13" t="s">
        <v>120</v>
      </c>
    </row>
    <row r="57" spans="1:16">
      <c r="A57" s="9">
        <v>2720305</v>
      </c>
      <c r="B57" s="10" t="s">
        <v>90</v>
      </c>
      <c r="C57" s="11">
        <v>0</v>
      </c>
      <c r="D57" s="10">
        <v>0</v>
      </c>
      <c r="E57" s="11">
        <v>1500</v>
      </c>
      <c r="F57" s="10">
        <v>0</v>
      </c>
      <c r="G57" s="11">
        <v>0</v>
      </c>
      <c r="H57" s="10">
        <v>0</v>
      </c>
      <c r="I57" s="11">
        <v>0</v>
      </c>
      <c r="J57" s="10">
        <v>0</v>
      </c>
      <c r="K57" s="11">
        <f t="shared" si="2"/>
        <v>1500</v>
      </c>
      <c r="L57" s="11">
        <f t="shared" si="2"/>
        <v>0</v>
      </c>
      <c r="M57" s="11">
        <v>0</v>
      </c>
      <c r="N57" s="10">
        <f t="shared" si="1"/>
        <v>0</v>
      </c>
      <c r="O57" s="12" t="s">
        <v>11</v>
      </c>
      <c r="P57" s="13" t="s">
        <v>91</v>
      </c>
    </row>
    <row r="58" spans="1:16">
      <c r="A58" s="9">
        <v>2720525</v>
      </c>
      <c r="B58" s="10" t="s">
        <v>92</v>
      </c>
      <c r="C58" s="11">
        <v>500</v>
      </c>
      <c r="D58" s="10">
        <v>500</v>
      </c>
      <c r="E58" s="11">
        <v>0</v>
      </c>
      <c r="F58" s="10">
        <v>0</v>
      </c>
      <c r="G58" s="11">
        <v>0</v>
      </c>
      <c r="H58" s="10">
        <v>0</v>
      </c>
      <c r="I58" s="11">
        <v>0</v>
      </c>
      <c r="J58" s="10">
        <v>0</v>
      </c>
      <c r="K58" s="11">
        <f t="shared" si="2"/>
        <v>500</v>
      </c>
      <c r="L58" s="11">
        <f t="shared" si="2"/>
        <v>500</v>
      </c>
      <c r="M58" s="11">
        <v>0</v>
      </c>
      <c r="N58" s="10">
        <f t="shared" si="1"/>
        <v>100</v>
      </c>
      <c r="O58" s="12" t="s">
        <v>11</v>
      </c>
      <c r="P58" s="13"/>
    </row>
    <row r="59" spans="1:16">
      <c r="A59" s="9">
        <v>2721182</v>
      </c>
      <c r="B59" s="10" t="s">
        <v>93</v>
      </c>
      <c r="C59" s="11">
        <v>0</v>
      </c>
      <c r="D59" s="10">
        <v>0</v>
      </c>
      <c r="E59" s="11">
        <v>0</v>
      </c>
      <c r="F59" s="10">
        <v>0</v>
      </c>
      <c r="G59" s="11">
        <v>536</v>
      </c>
      <c r="H59" s="10">
        <v>536</v>
      </c>
      <c r="I59" s="11">
        <v>50</v>
      </c>
      <c r="J59" s="10">
        <v>50</v>
      </c>
      <c r="K59" s="11">
        <f t="shared" si="2"/>
        <v>586</v>
      </c>
      <c r="L59" s="11">
        <f t="shared" si="2"/>
        <v>586</v>
      </c>
      <c r="M59" s="11">
        <v>0</v>
      </c>
      <c r="N59" s="10">
        <f t="shared" si="1"/>
        <v>100</v>
      </c>
      <c r="O59" s="12" t="s">
        <v>11</v>
      </c>
      <c r="P59" s="13"/>
    </row>
    <row r="60" spans="1:16">
      <c r="A60" s="9">
        <v>2720234</v>
      </c>
      <c r="B60" s="10" t="s">
        <v>94</v>
      </c>
      <c r="C60" s="11">
        <v>0</v>
      </c>
      <c r="D60" s="10">
        <v>0</v>
      </c>
      <c r="E60" s="11">
        <v>0</v>
      </c>
      <c r="F60" s="10">
        <v>0</v>
      </c>
      <c r="G60" s="11">
        <v>160</v>
      </c>
      <c r="H60" s="10">
        <v>160</v>
      </c>
      <c r="I60" s="15">
        <v>20</v>
      </c>
      <c r="J60" s="10">
        <v>20</v>
      </c>
      <c r="K60" s="11">
        <f t="shared" si="2"/>
        <v>180</v>
      </c>
      <c r="L60" s="11">
        <f t="shared" si="2"/>
        <v>180</v>
      </c>
      <c r="M60" s="11">
        <v>0</v>
      </c>
      <c r="N60" s="10">
        <f t="shared" si="1"/>
        <v>100</v>
      </c>
      <c r="O60" s="12" t="s">
        <v>11</v>
      </c>
      <c r="P60" s="13"/>
    </row>
    <row r="61" spans="1:16">
      <c r="A61" s="9">
        <v>2720258</v>
      </c>
      <c r="B61" s="10" t="s">
        <v>95</v>
      </c>
      <c r="C61" s="11">
        <v>0</v>
      </c>
      <c r="D61" s="10">
        <v>0</v>
      </c>
      <c r="E61" s="11">
        <v>100</v>
      </c>
      <c r="F61" s="10">
        <v>100</v>
      </c>
      <c r="G61" s="11">
        <v>0</v>
      </c>
      <c r="H61" s="10">
        <v>0</v>
      </c>
      <c r="I61" s="11">
        <v>10</v>
      </c>
      <c r="J61" s="10">
        <v>10</v>
      </c>
      <c r="K61" s="11">
        <f t="shared" si="2"/>
        <v>110</v>
      </c>
      <c r="L61" s="11">
        <f t="shared" si="2"/>
        <v>110</v>
      </c>
      <c r="M61" s="11">
        <v>0</v>
      </c>
      <c r="N61" s="10">
        <f t="shared" si="1"/>
        <v>100</v>
      </c>
      <c r="O61" s="12" t="s">
        <v>11</v>
      </c>
      <c r="P61" s="13"/>
    </row>
    <row r="62" spans="1:16">
      <c r="A62" s="9">
        <v>2720801</v>
      </c>
      <c r="B62" s="10" t="s">
        <v>96</v>
      </c>
      <c r="C62" s="11">
        <v>0</v>
      </c>
      <c r="D62" s="10">
        <v>0</v>
      </c>
      <c r="E62" s="11">
        <v>0</v>
      </c>
      <c r="F62" s="10">
        <v>0</v>
      </c>
      <c r="G62" s="11">
        <v>204</v>
      </c>
      <c r="H62" s="10">
        <v>54</v>
      </c>
      <c r="I62" s="11">
        <v>25</v>
      </c>
      <c r="J62" s="10">
        <v>25</v>
      </c>
      <c r="K62" s="11">
        <f t="shared" si="2"/>
        <v>229</v>
      </c>
      <c r="L62" s="11">
        <f t="shared" si="2"/>
        <v>79</v>
      </c>
      <c r="M62" s="11">
        <v>0</v>
      </c>
      <c r="N62" s="10">
        <f t="shared" si="1"/>
        <v>34.497816593886469</v>
      </c>
      <c r="O62" s="12" t="s">
        <v>11</v>
      </c>
      <c r="P62" s="13" t="s">
        <v>97</v>
      </c>
    </row>
    <row r="63" spans="1:16">
      <c r="A63" s="9">
        <v>2720238</v>
      </c>
      <c r="B63" s="10" t="s">
        <v>98</v>
      </c>
      <c r="C63" s="11">
        <v>0</v>
      </c>
      <c r="D63" s="10">
        <v>0</v>
      </c>
      <c r="E63" s="11">
        <v>0</v>
      </c>
      <c r="F63" s="10">
        <v>0</v>
      </c>
      <c r="G63" s="11">
        <v>600</v>
      </c>
      <c r="H63" s="10">
        <v>300</v>
      </c>
      <c r="I63" s="11">
        <v>420</v>
      </c>
      <c r="J63" s="10">
        <v>420</v>
      </c>
      <c r="K63" s="11">
        <f t="shared" si="2"/>
        <v>1020</v>
      </c>
      <c r="L63" s="11">
        <f t="shared" si="2"/>
        <v>720</v>
      </c>
      <c r="M63" s="11">
        <v>0</v>
      </c>
      <c r="N63" s="10">
        <f t="shared" si="1"/>
        <v>70.588235294117652</v>
      </c>
      <c r="O63" s="12" t="s">
        <v>11</v>
      </c>
      <c r="P63" s="13" t="s">
        <v>99</v>
      </c>
    </row>
    <row r="64" spans="1:16" ht="30">
      <c r="A64" s="9">
        <v>2720274</v>
      </c>
      <c r="B64" s="16" t="s">
        <v>100</v>
      </c>
      <c r="C64" s="11">
        <v>0</v>
      </c>
      <c r="D64" s="10">
        <v>0</v>
      </c>
      <c r="E64" s="11">
        <v>0</v>
      </c>
      <c r="F64" s="10">
        <v>0</v>
      </c>
      <c r="G64" s="11">
        <v>300</v>
      </c>
      <c r="H64" s="10">
        <v>200</v>
      </c>
      <c r="I64" s="11">
        <v>110</v>
      </c>
      <c r="J64" s="10">
        <v>70</v>
      </c>
      <c r="K64" s="11">
        <f t="shared" si="2"/>
        <v>410</v>
      </c>
      <c r="L64" s="11">
        <f t="shared" si="2"/>
        <v>270</v>
      </c>
      <c r="M64" s="11">
        <v>0</v>
      </c>
      <c r="N64" s="10">
        <f t="shared" si="1"/>
        <v>65.853658536585371</v>
      </c>
      <c r="O64" s="12" t="s">
        <v>101</v>
      </c>
      <c r="P64" s="13" t="s">
        <v>102</v>
      </c>
    </row>
    <row r="65" spans="1:16" ht="30">
      <c r="A65" s="9">
        <v>2721035</v>
      </c>
      <c r="B65" s="10" t="s">
        <v>103</v>
      </c>
      <c r="C65" s="11">
        <v>0</v>
      </c>
      <c r="D65" s="10">
        <v>0</v>
      </c>
      <c r="E65" s="11">
        <v>0</v>
      </c>
      <c r="F65" s="10">
        <v>0</v>
      </c>
      <c r="G65" s="11">
        <v>515</v>
      </c>
      <c r="H65" s="10">
        <v>400</v>
      </c>
      <c r="I65" s="15">
        <v>20</v>
      </c>
      <c r="J65" s="10">
        <v>20</v>
      </c>
      <c r="K65" s="11">
        <f t="shared" si="2"/>
        <v>535</v>
      </c>
      <c r="L65" s="11">
        <f t="shared" si="2"/>
        <v>420</v>
      </c>
      <c r="M65" s="11">
        <v>0</v>
      </c>
      <c r="N65" s="10">
        <f t="shared" si="1"/>
        <v>78.504672897196258</v>
      </c>
      <c r="O65" s="12" t="s">
        <v>101</v>
      </c>
      <c r="P65" s="13" t="s">
        <v>121</v>
      </c>
    </row>
    <row r="66" spans="1:16" ht="30">
      <c r="A66" s="17">
        <v>2720292</v>
      </c>
      <c r="B66" s="18" t="s">
        <v>104</v>
      </c>
      <c r="C66" s="19">
        <v>200</v>
      </c>
      <c r="D66" s="18">
        <v>200</v>
      </c>
      <c r="E66" s="19">
        <v>0</v>
      </c>
      <c r="F66" s="18">
        <v>0</v>
      </c>
      <c r="G66" s="19">
        <v>0</v>
      </c>
      <c r="H66" s="18">
        <v>0</v>
      </c>
      <c r="I66" s="19">
        <v>1900</v>
      </c>
      <c r="J66" s="18">
        <v>1500</v>
      </c>
      <c r="K66" s="19">
        <f t="shared" si="2"/>
        <v>2100</v>
      </c>
      <c r="L66" s="19">
        <f t="shared" si="2"/>
        <v>1700</v>
      </c>
      <c r="M66" s="19">
        <v>0</v>
      </c>
      <c r="N66" s="18">
        <f>L66/(K66-M66)*100</f>
        <v>80.952380952380949</v>
      </c>
      <c r="O66" s="20" t="s">
        <v>11</v>
      </c>
      <c r="P66" s="21" t="s">
        <v>122</v>
      </c>
    </row>
    <row r="67" spans="1:16">
      <c r="A67" s="1"/>
      <c r="B67" s="24" t="s">
        <v>105</v>
      </c>
      <c r="C67" s="25">
        <f t="shared" ref="C67:M67" si="3">SUM(C5:C66)</f>
        <v>14627</v>
      </c>
      <c r="D67" s="26">
        <f t="shared" si="3"/>
        <v>11137</v>
      </c>
      <c r="E67" s="25">
        <f t="shared" si="3"/>
        <v>18363</v>
      </c>
      <c r="F67" s="26">
        <f t="shared" si="3"/>
        <v>12548</v>
      </c>
      <c r="G67" s="25">
        <f t="shared" si="3"/>
        <v>34650</v>
      </c>
      <c r="H67" s="26">
        <f t="shared" si="3"/>
        <v>24251</v>
      </c>
      <c r="I67" s="25">
        <f t="shared" si="3"/>
        <v>6495</v>
      </c>
      <c r="J67" s="26">
        <f t="shared" si="3"/>
        <v>5480</v>
      </c>
      <c r="K67" s="25">
        <f t="shared" si="3"/>
        <v>74135</v>
      </c>
      <c r="L67" s="25">
        <f t="shared" si="3"/>
        <v>53416</v>
      </c>
      <c r="M67" s="25">
        <f t="shared" si="3"/>
        <v>5880</v>
      </c>
      <c r="N67" s="26">
        <f>L67/(K67-M67)*100</f>
        <v>78.259468170829976</v>
      </c>
      <c r="O67" s="2"/>
      <c r="P67" s="3"/>
    </row>
    <row r="68" spans="1:16">
      <c r="A68" s="1"/>
      <c r="B68" s="27" t="s">
        <v>106</v>
      </c>
      <c r="C68" s="28">
        <f>AVERAGE(C5:C66)</f>
        <v>235.91935483870967</v>
      </c>
      <c r="D68" s="29">
        <f t="shared" ref="D68:N68" si="4">AVERAGE(D5:D66)</f>
        <v>179.62903225806451</v>
      </c>
      <c r="E68" s="28">
        <f t="shared" si="4"/>
        <v>296.17741935483872</v>
      </c>
      <c r="F68" s="29">
        <f t="shared" si="4"/>
        <v>202.38709677419354</v>
      </c>
      <c r="G68" s="28">
        <f t="shared" si="4"/>
        <v>558.87096774193549</v>
      </c>
      <c r="H68" s="29">
        <f t="shared" si="4"/>
        <v>391.14516129032256</v>
      </c>
      <c r="I68" s="28">
        <f t="shared" si="4"/>
        <v>104.75806451612904</v>
      </c>
      <c r="J68" s="29">
        <f t="shared" si="4"/>
        <v>88.387096774193552</v>
      </c>
      <c r="K68" s="28">
        <f t="shared" si="4"/>
        <v>1195.7258064516129</v>
      </c>
      <c r="L68" s="28">
        <f t="shared" si="4"/>
        <v>861.54838709677415</v>
      </c>
      <c r="M68" s="28">
        <f t="shared" si="4"/>
        <v>94.838709677419359</v>
      </c>
      <c r="N68" s="29">
        <f t="shared" si="4"/>
        <v>82.22711799282753</v>
      </c>
      <c r="O68" s="2"/>
      <c r="P68" s="3"/>
    </row>
    <row r="69" spans="1:16">
      <c r="A69" s="1"/>
      <c r="B69" s="30" t="s">
        <v>107</v>
      </c>
      <c r="C69" s="31">
        <f>MEDIAN(C5:C66)</f>
        <v>0</v>
      </c>
      <c r="D69" s="32">
        <f t="shared" ref="D69:N69" si="5">MEDIAN(D5:D66)</f>
        <v>0</v>
      </c>
      <c r="E69" s="31">
        <f t="shared" si="5"/>
        <v>0</v>
      </c>
      <c r="F69" s="32">
        <f t="shared" si="5"/>
        <v>0</v>
      </c>
      <c r="G69" s="31">
        <f t="shared" si="5"/>
        <v>332.5</v>
      </c>
      <c r="H69" s="32">
        <f t="shared" si="5"/>
        <v>300</v>
      </c>
      <c r="I69" s="31">
        <f t="shared" si="5"/>
        <v>50</v>
      </c>
      <c r="J69" s="32">
        <f t="shared" si="5"/>
        <v>35</v>
      </c>
      <c r="K69" s="31">
        <f t="shared" si="5"/>
        <v>685</v>
      </c>
      <c r="L69" s="31">
        <f t="shared" si="5"/>
        <v>615</v>
      </c>
      <c r="M69" s="31">
        <f t="shared" si="5"/>
        <v>0</v>
      </c>
      <c r="N69" s="32">
        <f t="shared" si="5"/>
        <v>100</v>
      </c>
      <c r="O69" s="2"/>
      <c r="P69" s="3"/>
    </row>
    <row r="70" spans="1:16">
      <c r="A70" s="1"/>
      <c r="B70" s="1"/>
      <c r="C70" s="1"/>
      <c r="D70" s="1"/>
      <c r="E70" s="1"/>
      <c r="F70" s="1"/>
      <c r="G70" s="1"/>
      <c r="H70" s="1"/>
      <c r="I70" s="1"/>
      <c r="J70" s="1"/>
      <c r="K70" s="1"/>
      <c r="L70" s="1"/>
      <c r="M70" s="1"/>
      <c r="N70" s="1"/>
      <c r="O70" s="2"/>
      <c r="P70" s="3"/>
    </row>
    <row r="71" spans="1:16">
      <c r="A71" s="1"/>
      <c r="B71" s="33" t="s">
        <v>108</v>
      </c>
      <c r="C71" s="26">
        <f>COUNTIF(N5:N66,"=100")</f>
        <v>35</v>
      </c>
      <c r="D71" s="1"/>
      <c r="E71" s="1"/>
      <c r="F71" s="46" t="s">
        <v>109</v>
      </c>
      <c r="G71" s="46"/>
      <c r="H71" s="46"/>
      <c r="I71" s="46"/>
      <c r="J71" s="46"/>
      <c r="K71" s="46"/>
      <c r="L71" s="46"/>
      <c r="M71" s="1"/>
      <c r="N71" s="1"/>
      <c r="O71" s="2"/>
      <c r="P71" s="3"/>
    </row>
    <row r="72" spans="1:16">
      <c r="A72" s="1"/>
      <c r="B72" s="34" t="s">
        <v>110</v>
      </c>
      <c r="C72" s="29">
        <f>COUNTIF(N5:N66,"=0")</f>
        <v>3</v>
      </c>
      <c r="D72" s="1"/>
      <c r="E72" s="1"/>
      <c r="F72" s="43" t="s">
        <v>111</v>
      </c>
      <c r="G72" s="43"/>
      <c r="H72" s="43"/>
      <c r="I72" s="43"/>
      <c r="J72" s="43"/>
      <c r="K72" s="43"/>
      <c r="L72" s="43"/>
      <c r="M72" s="1"/>
      <c r="N72" s="1"/>
      <c r="O72" s="2"/>
      <c r="P72" s="3"/>
    </row>
    <row r="73" spans="1:16">
      <c r="A73" s="1"/>
      <c r="B73" s="35" t="s">
        <v>112</v>
      </c>
      <c r="C73" s="32">
        <f>COUNTA(N5:N66)</f>
        <v>62</v>
      </c>
      <c r="D73" s="1"/>
      <c r="E73" s="1"/>
      <c r="G73" s="1"/>
      <c r="H73" s="1"/>
      <c r="I73" s="1"/>
      <c r="J73" s="1"/>
      <c r="K73" s="1"/>
      <c r="L73" s="1"/>
      <c r="M73" s="1"/>
      <c r="N73" s="1"/>
      <c r="O73" s="2"/>
      <c r="P73" s="3"/>
    </row>
    <row r="74" spans="1:16">
      <c r="A74" s="1"/>
      <c r="B74" s="1"/>
      <c r="C74" s="1"/>
      <c r="D74" s="1"/>
      <c r="E74" s="1"/>
      <c r="F74" s="1"/>
      <c r="G74" s="1"/>
      <c r="H74" s="1"/>
      <c r="I74" s="1"/>
      <c r="J74" s="1"/>
      <c r="K74" s="1"/>
      <c r="L74" s="1"/>
      <c r="M74" s="2"/>
      <c r="N74" s="3"/>
    </row>
    <row r="75" spans="1:16">
      <c r="A75" s="1"/>
      <c r="B75" s="1"/>
      <c r="C75" s="1"/>
      <c r="D75" s="1"/>
      <c r="E75" s="1"/>
      <c r="F75" s="1"/>
      <c r="G75" s="1"/>
      <c r="H75" s="1"/>
      <c r="I75" s="1"/>
      <c r="J75" s="1"/>
      <c r="K75" s="1"/>
      <c r="L75" s="1"/>
      <c r="M75" s="2"/>
      <c r="N75" s="3"/>
    </row>
    <row r="76" spans="1:16">
      <c r="A76" s="1"/>
      <c r="B76" s="1"/>
      <c r="C76" s="1"/>
      <c r="D76" s="1"/>
      <c r="E76" s="1"/>
      <c r="F76" s="1"/>
      <c r="G76" s="1"/>
      <c r="H76" s="1"/>
      <c r="I76" s="1"/>
      <c r="J76" s="1"/>
      <c r="K76" s="1"/>
      <c r="L76" s="1"/>
      <c r="M76" s="1"/>
      <c r="N76" s="1"/>
      <c r="O76" s="2"/>
      <c r="P76" s="3"/>
    </row>
  </sheetData>
  <mergeCells count="12">
    <mergeCell ref="P3:P4"/>
    <mergeCell ref="K3:N3"/>
    <mergeCell ref="O3:O4"/>
    <mergeCell ref="F72:L72"/>
    <mergeCell ref="A1:P2"/>
    <mergeCell ref="F71:L71"/>
    <mergeCell ref="A3:A4"/>
    <mergeCell ref="B3:B4"/>
    <mergeCell ref="C3:D3"/>
    <mergeCell ref="E3:F3"/>
    <mergeCell ref="G3:H3"/>
    <mergeCell ref="I3:J3"/>
  </mergeCells>
  <pageMargins left="0.5" right="0.5" top="0.5" bottom="0.5" header="0" footer="0"/>
  <pageSetup paperSize="5" scale="67" fitToHeight="2"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remeyer</dc:creator>
  <cp:lastModifiedBy>remeyer</cp:lastModifiedBy>
  <cp:lastPrinted>2011-05-09T00:38:47Z</cp:lastPrinted>
  <dcterms:created xsi:type="dcterms:W3CDTF">2011-05-08T23:11:25Z</dcterms:created>
  <dcterms:modified xsi:type="dcterms:W3CDTF">2011-05-09T00:41:01Z</dcterms:modified>
</cp:coreProperties>
</file>