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960" windowHeight="11760"/>
  </bookViews>
  <sheets>
    <sheet name="sp2012-format-pub" sheetId="6" r:id="rId1"/>
  </sheets>
  <definedNames>
    <definedName name="_xlnm.Print_Titles" localSheetId="0">'sp2012-format-pub'!$3:$4</definedName>
  </definedNames>
  <calcPr calcId="125725"/>
</workbook>
</file>

<file path=xl/calcChain.xml><?xml version="1.0" encoding="utf-8"?>
<calcChain xmlns="http://schemas.openxmlformats.org/spreadsheetml/2006/main">
  <c r="I91" i="6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K88"/>
  <c r="J88"/>
  <c r="L88" s="1"/>
  <c r="K87"/>
  <c r="J87"/>
  <c r="K86"/>
  <c r="J86"/>
  <c r="L86" s="1"/>
  <c r="K85"/>
  <c r="J85"/>
  <c r="K84"/>
  <c r="J84"/>
  <c r="L84" s="1"/>
  <c r="K83"/>
  <c r="J83"/>
  <c r="K82"/>
  <c r="J82"/>
  <c r="L82" s="1"/>
  <c r="K81"/>
  <c r="J81"/>
  <c r="K80"/>
  <c r="J80"/>
  <c r="L80" s="1"/>
  <c r="K79"/>
  <c r="J79"/>
  <c r="K78"/>
  <c r="J78"/>
  <c r="L78" s="1"/>
  <c r="K77"/>
  <c r="J77"/>
  <c r="K76"/>
  <c r="J76"/>
  <c r="L76" s="1"/>
  <c r="K75"/>
  <c r="J75"/>
  <c r="K74"/>
  <c r="J74"/>
  <c r="K73"/>
  <c r="J73"/>
  <c r="K72"/>
  <c r="J72"/>
  <c r="L72" s="1"/>
  <c r="K71"/>
  <c r="J71"/>
  <c r="K70"/>
  <c r="J70"/>
  <c r="L70" s="1"/>
  <c r="K69"/>
  <c r="J69"/>
  <c r="K68"/>
  <c r="J68"/>
  <c r="L68" s="1"/>
  <c r="K67"/>
  <c r="J67"/>
  <c r="K66"/>
  <c r="J66"/>
  <c r="K65"/>
  <c r="J65"/>
  <c r="K64"/>
  <c r="J64"/>
  <c r="L64" s="1"/>
  <c r="K63"/>
  <c r="J63"/>
  <c r="K62"/>
  <c r="J62"/>
  <c r="L62" s="1"/>
  <c r="K61"/>
  <c r="J61"/>
  <c r="K60"/>
  <c r="J60"/>
  <c r="K59"/>
  <c r="J59"/>
  <c r="K58"/>
  <c r="J58"/>
  <c r="L58" s="1"/>
  <c r="K57"/>
  <c r="J57"/>
  <c r="K56"/>
  <c r="J56"/>
  <c r="L56" s="1"/>
  <c r="K55"/>
  <c r="J55"/>
  <c r="K54"/>
  <c r="J54"/>
  <c r="L54" s="1"/>
  <c r="K53"/>
  <c r="J53"/>
  <c r="K52"/>
  <c r="J52"/>
  <c r="L52" s="1"/>
  <c r="K51"/>
  <c r="J51"/>
  <c r="K50"/>
  <c r="J50"/>
  <c r="L50" s="1"/>
  <c r="K49"/>
  <c r="J49"/>
  <c r="K48"/>
  <c r="J48"/>
  <c r="L48" s="1"/>
  <c r="K47"/>
  <c r="J47"/>
  <c r="K46"/>
  <c r="J46"/>
  <c r="L46" s="1"/>
  <c r="K45"/>
  <c r="J45"/>
  <c r="K44"/>
  <c r="J44"/>
  <c r="L44" s="1"/>
  <c r="K43"/>
  <c r="J43"/>
  <c r="K42"/>
  <c r="J42"/>
  <c r="L42" s="1"/>
  <c r="K41"/>
  <c r="J41"/>
  <c r="K40"/>
  <c r="J40"/>
  <c r="L40" s="1"/>
  <c r="K39"/>
  <c r="J39"/>
  <c r="K38"/>
  <c r="J38"/>
  <c r="L38" s="1"/>
  <c r="K37"/>
  <c r="J37"/>
  <c r="K36"/>
  <c r="J36"/>
  <c r="L36" s="1"/>
  <c r="K35"/>
  <c r="J35"/>
  <c r="K34"/>
  <c r="J34"/>
  <c r="L34" s="1"/>
  <c r="K33"/>
  <c r="J33"/>
  <c r="K32"/>
  <c r="J32"/>
  <c r="L32" s="1"/>
  <c r="K31"/>
  <c r="J31"/>
  <c r="K30"/>
  <c r="J30"/>
  <c r="L30" s="1"/>
  <c r="K29"/>
  <c r="J29"/>
  <c r="K28"/>
  <c r="J28"/>
  <c r="L28" s="1"/>
  <c r="K27"/>
  <c r="J27"/>
  <c r="K26"/>
  <c r="J26"/>
  <c r="L26" s="1"/>
  <c r="K25"/>
  <c r="J25"/>
  <c r="K24"/>
  <c r="J24"/>
  <c r="L24" s="1"/>
  <c r="K23"/>
  <c r="J23"/>
  <c r="K22"/>
  <c r="J22"/>
  <c r="L22" s="1"/>
  <c r="K21"/>
  <c r="J21"/>
  <c r="K20"/>
  <c r="J20"/>
  <c r="L20" s="1"/>
  <c r="K19"/>
  <c r="J19"/>
  <c r="K18"/>
  <c r="J18"/>
  <c r="L18" s="1"/>
  <c r="K17"/>
  <c r="J17"/>
  <c r="K16"/>
  <c r="J16"/>
  <c r="L16" s="1"/>
  <c r="K15"/>
  <c r="J15"/>
  <c r="K14"/>
  <c r="J14"/>
  <c r="K13"/>
  <c r="J13"/>
  <c r="K12"/>
  <c r="J12"/>
  <c r="L12" s="1"/>
  <c r="K11"/>
  <c r="J11"/>
  <c r="K10"/>
  <c r="J10"/>
  <c r="L10" s="1"/>
  <c r="K9"/>
  <c r="J9"/>
  <c r="K8"/>
  <c r="J8"/>
  <c r="L8" s="1"/>
  <c r="K7"/>
  <c r="J7"/>
  <c r="K6"/>
  <c r="J6"/>
  <c r="L6" s="1"/>
  <c r="K5"/>
  <c r="K91" s="1"/>
  <c r="J5"/>
  <c r="J89" s="1"/>
  <c r="L74" l="1"/>
  <c r="L66"/>
  <c r="L60"/>
  <c r="L14"/>
  <c r="K90"/>
  <c r="J90"/>
  <c r="J91"/>
  <c r="L5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K89"/>
</calcChain>
</file>

<file path=xl/sharedStrings.xml><?xml version="1.0" encoding="utf-8"?>
<sst xmlns="http://schemas.openxmlformats.org/spreadsheetml/2006/main" count="195" uniqueCount="179">
  <si>
    <t>%</t>
  </si>
  <si>
    <t>Active Minds at MIT</t>
  </si>
  <si>
    <t>AIRMUN</t>
  </si>
  <si>
    <t>American Medical Students Association</t>
  </si>
  <si>
    <t>full funding</t>
  </si>
  <si>
    <t>Amnesty International</t>
  </si>
  <si>
    <t>Anime</t>
  </si>
  <si>
    <t>Asian American Association</t>
  </si>
  <si>
    <t>Asian Baptist Student Koinonia</t>
  </si>
  <si>
    <t>Asian Christian Fellowship</t>
  </si>
  <si>
    <t>Asian Dance Team</t>
  </si>
  <si>
    <t>Association of Taiwanese Students</t>
  </si>
  <si>
    <t>Asymptones</t>
  </si>
  <si>
    <t>Baptist Student Fellowship</t>
  </si>
  <si>
    <t>Best Buddies</t>
  </si>
  <si>
    <t>Bhangra, MIT</t>
  </si>
  <si>
    <t>Biological Engineering - Biomedical Engineering Society (BE-BMES)</t>
  </si>
  <si>
    <t>Black Students' Union</t>
  </si>
  <si>
    <t>Black Women's Alliance</t>
  </si>
  <si>
    <t>Braintrust</t>
  </si>
  <si>
    <t>Campus Crusade for Cthulhu</t>
  </si>
  <si>
    <t>Casino Rueda Group, MIT</t>
  </si>
  <si>
    <t>Caving Club</t>
  </si>
  <si>
    <t>Chamak</t>
  </si>
  <si>
    <t>Cheerleading, MIT</t>
  </si>
  <si>
    <t>China Care, MIT</t>
  </si>
  <si>
    <t>China Development Initiative</t>
  </si>
  <si>
    <t>Chinese Students' Club</t>
  </si>
  <si>
    <t>Club of Undergraduate Chinese Nationals</t>
  </si>
  <si>
    <t>Concert Band</t>
  </si>
  <si>
    <t>come to appeals for transportation; can find a copy machine to copy music for free</t>
  </si>
  <si>
    <t>Cross Products</t>
  </si>
  <si>
    <t>Curling Club</t>
  </si>
  <si>
    <t>DanceTroupe, MIT</t>
  </si>
  <si>
    <t>Debate Team, MIT</t>
  </si>
  <si>
    <t>EASE</t>
  </si>
  <si>
    <t>Engineers Without Borders</t>
  </si>
  <si>
    <t>Ethiopian-Eritrean Student Association</t>
  </si>
  <si>
    <t>Fighting World Hunger, MIT</t>
  </si>
  <si>
    <t>Flying Club</t>
  </si>
  <si>
    <t>Gilbert &amp; Sullivan Players</t>
  </si>
  <si>
    <t>Global Poverty Initiative</t>
  </si>
  <si>
    <t>Habitat for Humanity</t>
  </si>
  <si>
    <t>Hillel</t>
  </si>
  <si>
    <t>Hindu Students Council</t>
  </si>
  <si>
    <t>Hong Kong Student Society</t>
  </si>
  <si>
    <t>InterVarsity</t>
  </si>
  <si>
    <t>Komaza</t>
  </si>
  <si>
    <t>Korean Students Assoc.</t>
  </si>
  <si>
    <t>La Union Chicana por Aztlan</t>
  </si>
  <si>
    <t>Mes Latino</t>
  </si>
  <si>
    <t>Movements in Time Dance Company</t>
  </si>
  <si>
    <t>Musical Theatre Guild</t>
  </si>
  <si>
    <t>National Society of Collegiate Scholars</t>
  </si>
  <si>
    <t>Natya</t>
  </si>
  <si>
    <t>Network of Sloan Undergraduate Women</t>
  </si>
  <si>
    <t>Oori</t>
  </si>
  <si>
    <t>no shoes (72)</t>
  </si>
  <si>
    <t>OrigaMIT</t>
  </si>
  <si>
    <t>PaksMIT</t>
  </si>
  <si>
    <t>Quiddditch</t>
  </si>
  <si>
    <t>Ridonkulous</t>
  </si>
  <si>
    <t>Rocket Team</t>
  </si>
  <si>
    <t>Science Fiction Society, MIT</t>
  </si>
  <si>
    <t>Sex Positive Club</t>
  </si>
  <si>
    <t>Shakespeare Ensemble</t>
  </si>
  <si>
    <t>Smart Women Securities</t>
  </si>
  <si>
    <t>NOT ELIGIBLE - non-funded + conditional/unresolved recognition</t>
  </si>
  <si>
    <t>South Asian American Students (SAAS)</t>
  </si>
  <si>
    <t>Starleague</t>
  </si>
  <si>
    <t>Strategic Games Society</t>
  </si>
  <si>
    <t>Students for the Exploration and Development of Space (SEDS)</t>
  </si>
  <si>
    <t>Swara</t>
  </si>
  <si>
    <t>Syncopasian</t>
  </si>
  <si>
    <t>Team HBV</t>
  </si>
  <si>
    <t>Techiya</t>
  </si>
  <si>
    <t>Toons</t>
  </si>
  <si>
    <t>Traditional Medicine Society</t>
  </si>
  <si>
    <t>Undergraduate Biochemistry Association, MIT</t>
  </si>
  <si>
    <t>Vietnamese Association</t>
  </si>
  <si>
    <t>GROUP</t>
  </si>
  <si>
    <t>OPERATIONS</t>
  </si>
  <si>
    <t>CAPITAL</t>
  </si>
  <si>
    <t>EVENTS</t>
  </si>
  <si>
    <t>PRINTING/PUB</t>
  </si>
  <si>
    <t>TOTAL</t>
  </si>
  <si>
    <t>ASK</t>
  </si>
  <si>
    <t>ALLOC</t>
  </si>
  <si>
    <t>NOTES</t>
  </si>
  <si>
    <t>Lion Dance Group</t>
  </si>
  <si>
    <t>Live Music Connection</t>
  </si>
  <si>
    <t>Logarhythms</t>
  </si>
  <si>
    <t>Marching Band</t>
  </si>
  <si>
    <t>Muses</t>
  </si>
  <si>
    <t>events: $150 (roughly $5/person) for food; publicity: $75 for CPW, $40 for elections</t>
  </si>
  <si>
    <t>capital: max $150 for karaoke - lower priority than library capital that will be borrowed and used much more frequently</t>
  </si>
  <si>
    <t>American Red Cross Team and Network</t>
  </si>
  <si>
    <t>Armenian Society</t>
  </si>
  <si>
    <t>GBMs: about $5/person; publicity moved to correct category</t>
  </si>
  <si>
    <t>publicity: +80 for funded events, Grains of Rice publicity - only if not funded by LEF already</t>
  </si>
  <si>
    <t>board games to capital; in future need expected attendance numbers for events; publicity: +50, must advertise events</t>
  </si>
  <si>
    <t>Inspirasian: covered by ARCADE; Tech ads: should be able to use free space</t>
  </si>
  <si>
    <t>no funding for Strait to Taiwan - same note as ARCADE, could easily break even</t>
  </si>
  <si>
    <t>food for weekly events low priority, no defense for end of year gathering</t>
  </si>
  <si>
    <t>35/70 for event publicity again</t>
  </si>
  <si>
    <t>events: lecture series - only half in this cycle, no defense for faculty/student luncheons, work with J&amp;J to sponsor food for that event if needed ($70 for printing); publicity: BioTech can be online, no defense for bulletin board;</t>
  </si>
  <si>
    <t>events: no defense for movie nights or study breaks so no funding, CPW events lack budget information and only funded one ($200), split costs for intercollegiate socials with other schools (125/250), split cost of finals' meals with LCC (150/300); publicity: +75 for funded events - must publicize funded events, no funding for ebony affair given unclear budget for event (only 1k of income for 12k+ of expenses)</t>
  </si>
  <si>
    <t>publicity: don't fund t-shirts; events: no funding for gifts ($50), kayaking/canoeing event is very expensive per person and many non-MIT people participating (300/563), brain awareness week: don't fund fundraisers ($150), some food high per person + expected attendance seems high considering most attendees will be group members and not all group members can make every event</t>
  </si>
  <si>
    <t>operations: officer meeting food low priority; capital: $200 total - relatively large quarterly request for books compared to size of group; events: 200 for Summoning Event - food doesn't seem central to event + props fairly expensive</t>
  </si>
  <si>
    <t>publicity: if performing in already-publicized shows, don't need so much for publicity, so 30/50; costumes: emphasis should be on capital items that can be kept/reused, if going to request so much for costumes, need much more detail, so 300/600 total requested for costumes</t>
  </si>
  <si>
    <t>club sport, not-eligible</t>
  </si>
  <si>
    <t>off-campus events low priority - funding for some crafts materials, transportation, dual use capital items</t>
  </si>
  <si>
    <t>events: 200/event - about $5/person; publicity: $40 per event/publicity project should be plenty</t>
  </si>
  <si>
    <t>capital: cannot regularly fund new kitchen equipment; events: 125/ramen bar event; publicity: postcards and trifolds not explained in defense</t>
  </si>
  <si>
    <t>programs to P&amp;P; P&amp;P: 120 for concert, infinite display - should have free points, business cards - can fund out of other income</t>
  </si>
  <si>
    <t>no funding for easels, costumes: $500/semester + can cover with ticket sales/dues</t>
  </si>
  <si>
    <t>publicity: +50, must advertise on-campus event; operations: may not be able to fund this much regularly</t>
  </si>
  <si>
    <t>publicity: +60 for events, must advertise funded events, cannot fund publicity for fundraisers; events: study break should be closer to cost of GBM; in future: include expected attendance numbers</t>
  </si>
  <si>
    <t>publicity: +50, must advertise funded events</t>
  </si>
  <si>
    <t>CONTINGENT ON ADDRESSING NEGATIVE ACCOUNT BALANCE WITH SAO; operations: airshow travel moved from events; events: split cost of intercollegiate mixer with other schools</t>
  </si>
  <si>
    <t>GaMIT</t>
  </si>
  <si>
    <t>will likely not be able to fund this much capital ($500 for semester) regularly</t>
  </si>
  <si>
    <t>GBMs to events; operations: GBMs higher priority than board meetings (0 for board); events: lots of food costs, some could be snacks that are cheaper</t>
  </si>
  <si>
    <t>GBMs moved to events; publicity: spring break not in cycle, beaver dash covered by LEF, +50 for build days - must advertise funded events; events: GBM's not explained in defense - no funding (250), Spring Break not in cycle (200), full funding for CPW and Beaver Dash rental (280, 80), $500 for travel (roughly the same proportional to number of days as last cycle, well beyond guidelines), food: can reallocate from travel or ask participants to cover food (food also very expensive per person)</t>
  </si>
  <si>
    <t>events: $275 total for CPW (either 1 of the larger events, a couple of the smaller events, or a subsidy for all of the events), no funding for matzah for change (giveaway/fundraiser)</t>
  </si>
  <si>
    <t>$300/event for food - in future, need to include expected attendance numbers</t>
  </si>
  <si>
    <t>International Development Club</t>
  </si>
  <si>
    <t>publicity: +40 (20/event) - MUST ADVERTISE ALL FUNDED EVENTS; travel to operations</t>
  </si>
  <si>
    <t>events: 1 GBM out of cycle; publicity: +40 - MUST ADVERTISE ALL FUNDED EVENTS</t>
  </si>
  <si>
    <t>events: no funding for graduation event - nature of event is relatively closed + other events are higher priority (and there are 4 other relatively expensive events), some costs for other events are on the high side (e.g. car rental)</t>
  </si>
  <si>
    <t>no funding for t-shirts (by policy); events: MUST ADVERTISE AS OPEN - funded for on campus dumpling event, not dim sum run; publicity: +30 to advertise events</t>
  </si>
  <si>
    <t>will not fund alumni event and video recording; also not funding microphone - studio/shared equipment higher priority, have been funding a lot of income, could cover out of other income</t>
  </si>
  <si>
    <t>operations: $5/person as previously, instrument repair moved to operations; capital: cannot fully fund instruments on a regular basis</t>
  </si>
  <si>
    <t>operations: travel - can be covered by performance income, snacks - can be covered by other income; publicity: $150 really high</t>
  </si>
  <si>
    <t>funding was extra generous for previous cycle, application lacks detail on both income and expenses</t>
  </si>
  <si>
    <t>publicity: + 50 for publicity for events - MUST ADVERTISE FUNDED EVENTS; events: no funding for march to college day (251); March event not in cycle (329); 550 for 2 integrity talks (- 143)</t>
  </si>
  <si>
    <t>no allocated space for capital/costumes, publicity section of defense talks about fall recruitment and no funded/listed events to be funded</t>
  </si>
  <si>
    <t>no details about events, also need to address membership numbers</t>
  </si>
  <si>
    <t>no uniforms (funded recently), also unclear what's for safety</t>
  </si>
  <si>
    <t>don't fund shirts; travel/competition poster funded last cycle (travel to limit); funding for flyers</t>
  </si>
  <si>
    <t>Cshow gas + drop poster funded last cycle; six flags moved to operations - 300 for transportation; no funding for end-of-term dinner: would possibly be able to fund a  similar event on campus</t>
  </si>
  <si>
    <t>transportation moved from events to operations; operations: travel funded for one trip (or subsidy for both), no funding for game licenses; capital: no funding for shirts/apparel (by policy), other capital items seem like personal items</t>
  </si>
  <si>
    <t>events: $5/person; publicity: +$25 - MUST ADVERTISE FUNDED EVENTS</t>
  </si>
  <si>
    <t>full - may not be able to fund this much travel regularly</t>
  </si>
  <si>
    <t>events: says spring instead of fall in defense (though incorrect in budget); publicity: only $60 for CDs, to buy blank CDs</t>
  </si>
  <si>
    <t>for future: NEED LINE ITEMS IN BUDGET; budget doesn't line up with defense; operations: Midway supplies, cannot fund this much every semester; events: not shirt supplies/event (170), no funding for plushies (either get sold as a fundraiser or giveaways that should be funded by participants)</t>
  </si>
  <si>
    <t>operations: fully funded since not funded last cycle; publicity: use free Tech ads/Infinite Display, sheet music - not funded as previously, $60 for CDs (to buy blank CDs)</t>
  </si>
  <si>
    <t>events: about $5/person; publicity: should use free Infinite Display points, mostly inexpensive posters</t>
  </si>
  <si>
    <t>events: some food costs somewhat high, transportation for speaker also really high; in future: include attendance numbers</t>
  </si>
  <si>
    <t>$1700 is more than we can support every quarter</t>
  </si>
  <si>
    <t>FINBOARD - SPRING 2012 ALLOCATIONS</t>
  </si>
  <si>
    <t>TOTALS</t>
  </si>
  <si>
    <t>PERCENTAGES</t>
  </si>
  <si>
    <t>otherwise:</t>
  </si>
  <si>
    <t>avg</t>
  </si>
  <si>
    <t>median</t>
  </si>
  <si>
    <t>operations: mailings not that expensive, almost all calls essentially free; events: last two stated to be out of cycle, can get candles for under $100, food expensive per person for some events; in future: include line items in budgets (at least per event)</t>
  </si>
  <si>
    <t>operations: internal meetings low priority; capital: no funding, convenient printing exists in W20 (1st and 5th floors); events: 250 for mixers, 250 for festival - need more details to consider further funding (specific items needed, expected attendance, etc.)</t>
  </si>
  <si>
    <t>events: A/V and license</t>
  </si>
  <si>
    <t>mentorship events must be openly advertised, one in March (190) is out of cycle; business school panel not in events budget; $60 is a lot for publicity per event; alumni/senior event is not open (and is very expensive per person)</t>
  </si>
  <si>
    <t>food: priority for events compared to operations/internal; operations: work with Medical to try to get some free supplies</t>
  </si>
  <si>
    <t>PENDING HAVING A DETAILED PLAN FOR ADDRESSING NEGATIVE ACCOUNT BALANCE APPROVED BY FINBOARD AND SAO; need to enter budget as line items; items in operations more appropriate as events and items in capital more appropriate in operations; operations: 50 for supplies; events: NO FUNDING FOR FUNDRAISERS, 250 for info session/GBMs (funding for 1 event with dinner, or snacks for multiple); publicity: no funding for banner (recently funded), 130 for brochures, can use some brochures/inexpensive printing (additional $20) for sponsorship packets</t>
  </si>
  <si>
    <t>blue highlight indicates expenses moved/modified</t>
  </si>
  <si>
    <t>events: most likely 5 trips total this cycle, so 500/600 max for transportation; as previously stated - need to find a better way to fund/manage operations and capital costs</t>
  </si>
  <si>
    <t>AVERAGES</t>
  </si>
  <si>
    <t>MEDIANS</t>
  </si>
  <si>
    <t>instructor training: $500, will likely not fund more than once per year (if that); events: $100 for bone marrow event (giveaways low priority)</t>
  </si>
  <si>
    <t>events: too many weekly events that want food, leadership meeting dinners are not very open (especially outside of the group/for new people); publicity: +60 for funded events - must advertise funded events</t>
  </si>
  <si>
    <t>operations: 200 additional for registration; costumes funded to max last quarter; as previously stated, we will only pay for mix once per year; have already paid travel max for this semester; need to develop a more sustainable plan;</t>
  </si>
  <si>
    <t>operations: T is $1.7 one way with a free charlie card; capital: no funding for mp3 player (very easy to lose, can come up with better ways to use personal players), $500 max for costumes - COSTUMES MUST STAY WITH GROUP; events: no funding for closing dinner - not open + very expensive per person</t>
  </si>
  <si>
    <t>non-funded/eligibility concerns; ASA will contact you and may handle funding through Fresh Fund</t>
  </si>
  <si>
    <t>GBMs to events; operations: GBMs higher priority than internal meetings (0 for internal); events: $200 for study break ($5/person), no funding for fundraisers, $180 for 2 GBMs (about $3/person); publicity: $30/event - must advertise all funded events, no funding for newsletters - can be done electronically</t>
  </si>
  <si>
    <t>events: bubble tea low priority (more interactive components of event higher priority), similar for postsecret capstone event; publicity: postcards don't cost 400 even if you buy 15000 of them, posters also really expensive for the number of events</t>
  </si>
  <si>
    <t>events: split flag football with CC (75/150), 200 for CPW - don't explain what decorations or new games are needed (should be reusable), 125 for Girls' Night - snacks should be sufficient + most supplies should last more than one event, 30 for breakfast for walk, 200 for each of passing the torch and trailblazer dinner, overall: really need to give expected attendance numbers; publicity: closer to $20/event</t>
  </si>
  <si>
    <t>no funding for end-of-term dinner - as stated, not an open event; subsidy for off-campus dim sum event (off-campus lower priority, since less likely to be open); not full funding for Harvard mixer (Harvard can contribute proportionally)</t>
  </si>
  <si>
    <t>operations: no funding for professional design (as stated in appeals in fall, we cannot regularly fund this), need to work on reducing costs / finding other sources of income (e.g. donations, smaller print issues, more info online); events: roughly $5/person; publicity: +20 must advertise funded events as an open event</t>
  </si>
  <si>
    <t>events: BOTB covered by LEF; publicity: BOTB covered by LEF, corporate sponsorship should be taken out of main account, no funding for stickers, + 50 for posters for funded events</t>
  </si>
  <si>
    <t>A/V moved from operations to events; don't mention other event expenses besides food; in future: need itemized expenses for each event and expected attendance numbers; publicity: $40/event for posters, should be able to use free infinite display points</t>
  </si>
  <si>
    <t>all snacks moved to operations; operations: $50 for snacks ($5/person), travel should be funded by performance income</t>
  </si>
</sst>
</file>

<file path=xl/styles.xml><?xml version="1.0" encoding="utf-8"?>
<styleSheet xmlns="http://schemas.openxmlformats.org/spreadsheetml/2006/main">
  <fonts count="6">
    <font>
      <sz val="11"/>
      <color indexed="8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6">
    <xf numFmtId="0" fontId="0" fillId="0" borderId="0" xfId="0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wrapText="1"/>
    </xf>
    <xf numFmtId="0" fontId="3" fillId="3" borderId="0" xfId="0" applyNumberFormat="1" applyFont="1" applyFill="1" applyBorder="1" applyAlignment="1">
      <alignment wrapText="1"/>
    </xf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/>
    <xf numFmtId="0" fontId="3" fillId="4" borderId="10" xfId="0" applyNumberFormat="1" applyFont="1" applyFill="1" applyBorder="1" applyAlignment="1"/>
    <xf numFmtId="0" fontId="3" fillId="4" borderId="8" xfId="0" applyNumberFormat="1" applyFont="1" applyFill="1" applyBorder="1" applyAlignment="1"/>
    <xf numFmtId="0" fontId="3" fillId="4" borderId="13" xfId="0" applyNumberFormat="1" applyFont="1" applyFill="1" applyBorder="1" applyAlignment="1"/>
    <xf numFmtId="0" fontId="3" fillId="4" borderId="15" xfId="0" applyNumberFormat="1" applyFont="1" applyFill="1" applyBorder="1" applyAlignment="1"/>
    <xf numFmtId="0" fontId="3" fillId="4" borderId="15" xfId="0" applyNumberFormat="1" applyFont="1" applyFill="1" applyBorder="1" applyAlignment="1">
      <alignment horizontal="right"/>
    </xf>
    <xf numFmtId="0" fontId="3" fillId="4" borderId="15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/>
    <xf numFmtId="1" fontId="3" fillId="4" borderId="10" xfId="0" applyNumberFormat="1" applyFont="1" applyFill="1" applyBorder="1" applyAlignment="1"/>
    <xf numFmtId="1" fontId="3" fillId="4" borderId="13" xfId="0" applyNumberFormat="1" applyFont="1" applyFill="1" applyBorder="1" applyAlignment="1"/>
    <xf numFmtId="1" fontId="3" fillId="4" borderId="14" xfId="0" applyNumberFormat="1" applyFont="1" applyFill="1" applyBorder="1" applyAlignment="1"/>
    <xf numFmtId="0" fontId="0" fillId="0" borderId="0" xfId="0" applyAlignment="1">
      <alignment wrapText="1"/>
    </xf>
    <xf numFmtId="9" fontId="3" fillId="4" borderId="15" xfId="0" applyNumberFormat="1" applyFont="1" applyFill="1" applyBorder="1" applyAlignment="1">
      <alignment horizontal="center"/>
    </xf>
    <xf numFmtId="9" fontId="3" fillId="4" borderId="16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9" fontId="3" fillId="4" borderId="13" xfId="0" applyNumberFormat="1" applyFont="1" applyFill="1" applyBorder="1" applyAlignment="1">
      <alignment horizontal="center"/>
    </xf>
    <xf numFmtId="9" fontId="3" fillId="4" borderId="14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wrapText="1"/>
    </xf>
    <xf numFmtId="0" fontId="1" fillId="4" borderId="7" xfId="0" applyNumberFormat="1" applyFont="1" applyFill="1" applyBorder="1" applyAlignment="1">
      <alignment wrapText="1"/>
    </xf>
    <xf numFmtId="0" fontId="1" fillId="4" borderId="12" xfId="0" applyNumberFormat="1" applyFont="1" applyFill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17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/>
    <xf numFmtId="0" fontId="3" fillId="0" borderId="19" xfId="0" applyNumberFormat="1" applyFont="1" applyFill="1" applyBorder="1" applyAlignment="1"/>
    <xf numFmtId="9" fontId="3" fillId="0" borderId="19" xfId="0" applyNumberFormat="1" applyFont="1" applyFill="1" applyBorder="1" applyAlignment="1"/>
    <xf numFmtId="0" fontId="3" fillId="0" borderId="19" xfId="0" applyNumberFormat="1" applyFont="1" applyFill="1" applyBorder="1" applyAlignment="1">
      <alignment wrapText="1"/>
    </xf>
    <xf numFmtId="0" fontId="3" fillId="3" borderId="18" xfId="0" applyNumberFormat="1" applyFont="1" applyFill="1" applyBorder="1" applyAlignment="1"/>
    <xf numFmtId="0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/>
    <xf numFmtId="0" fontId="3" fillId="0" borderId="20" xfId="0" applyNumberFormat="1" applyFont="1" applyFill="1" applyBorder="1" applyAlignment="1"/>
    <xf numFmtId="0" fontId="3" fillId="4" borderId="4" xfId="0" applyNumberFormat="1" applyFont="1" applyFill="1" applyBorder="1" applyAlignment="1">
      <alignment horizontal="center" wrapText="1"/>
    </xf>
    <xf numFmtId="0" fontId="3" fillId="4" borderId="6" xfId="0" applyNumberFormat="1" applyFont="1" applyFill="1" applyBorder="1" applyAlignment="1">
      <alignment horizontal="center" wrapText="1"/>
    </xf>
    <xf numFmtId="0" fontId="5" fillId="5" borderId="0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00B0F0"/>
      <rgbColor rgb="00FFC000"/>
      <rgbColor rgb="00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90" zoomScaleNormal="90" workbookViewId="0">
      <selection activeCell="J11" sqref="J11"/>
    </sheetView>
  </sheetViews>
  <sheetFormatPr defaultRowHeight="15"/>
  <cols>
    <col min="1" max="1" width="36.625" style="28" customWidth="1"/>
    <col min="2" max="2" width="5.5" style="1" customWidth="1"/>
    <col min="3" max="3" width="5.75" style="1" bestFit="1" customWidth="1"/>
    <col min="4" max="4" width="5.5" style="1" customWidth="1"/>
    <col min="5" max="5" width="8.25" style="1" customWidth="1"/>
    <col min="6" max="6" width="5.75" style="1" bestFit="1" customWidth="1"/>
    <col min="7" max="7" width="7.375" style="1" bestFit="1" customWidth="1"/>
    <col min="8" max="8" width="6.125" style="1" customWidth="1"/>
    <col min="9" max="9" width="5.75" style="1" bestFit="1" customWidth="1"/>
    <col min="10" max="10" width="6.75" style="1" bestFit="1" customWidth="1"/>
    <col min="11" max="11" width="5.75" style="1" bestFit="1" customWidth="1"/>
    <col min="12" max="12" width="4.875" style="1" bestFit="1" customWidth="1"/>
    <col min="13" max="13" width="79.125" style="2" customWidth="1"/>
    <col min="14" max="14" width="1.875" bestFit="1" customWidth="1"/>
    <col min="15" max="15" width="16.25" bestFit="1" customWidth="1"/>
    <col min="16" max="16" width="35.5" style="18" customWidth="1"/>
  </cols>
  <sheetData>
    <row r="1" spans="1:13" ht="20.25">
      <c r="A1" s="49" t="s">
        <v>150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1:13">
      <c r="A3" s="52" t="s">
        <v>80</v>
      </c>
      <c r="B3" s="54" t="s">
        <v>81</v>
      </c>
      <c r="C3" s="55"/>
      <c r="D3" s="54" t="s">
        <v>82</v>
      </c>
      <c r="E3" s="55"/>
      <c r="F3" s="54" t="s">
        <v>83</v>
      </c>
      <c r="G3" s="55"/>
      <c r="H3" s="54" t="s">
        <v>84</v>
      </c>
      <c r="I3" s="55"/>
      <c r="J3" s="54" t="s">
        <v>85</v>
      </c>
      <c r="K3" s="54"/>
      <c r="L3" s="55"/>
      <c r="M3" s="47" t="s">
        <v>88</v>
      </c>
    </row>
    <row r="4" spans="1:13">
      <c r="A4" s="53"/>
      <c r="B4" s="4" t="s">
        <v>86</v>
      </c>
      <c r="C4" s="5" t="s">
        <v>87</v>
      </c>
      <c r="D4" s="4" t="s">
        <v>86</v>
      </c>
      <c r="E4" s="5" t="s">
        <v>87</v>
      </c>
      <c r="F4" s="4" t="s">
        <v>86</v>
      </c>
      <c r="G4" s="5" t="s">
        <v>87</v>
      </c>
      <c r="H4" s="4" t="s">
        <v>86</v>
      </c>
      <c r="I4" s="5" t="s">
        <v>87</v>
      </c>
      <c r="J4" s="4" t="s">
        <v>86</v>
      </c>
      <c r="K4" s="4" t="s">
        <v>87</v>
      </c>
      <c r="L4" s="5" t="s">
        <v>0</v>
      </c>
      <c r="M4" s="48"/>
    </row>
    <row r="5" spans="1:13" ht="45">
      <c r="A5" s="32" t="s">
        <v>1</v>
      </c>
      <c r="B5" s="33">
        <v>0</v>
      </c>
      <c r="C5" s="34">
        <v>0</v>
      </c>
      <c r="D5" s="33">
        <v>0</v>
      </c>
      <c r="E5" s="34">
        <v>0</v>
      </c>
      <c r="F5" s="33">
        <v>1050</v>
      </c>
      <c r="G5" s="34">
        <v>800</v>
      </c>
      <c r="H5" s="33">
        <v>850</v>
      </c>
      <c r="I5" s="34">
        <v>550</v>
      </c>
      <c r="J5" s="33">
        <f>SUM(B5,D5,F5,H5)</f>
        <v>1900</v>
      </c>
      <c r="K5" s="33">
        <f>SUM(C5,E5,G5,I5)</f>
        <v>1350</v>
      </c>
      <c r="L5" s="35">
        <f>K5/J5</f>
        <v>0.71052631578947367</v>
      </c>
      <c r="M5" s="36" t="s">
        <v>172</v>
      </c>
    </row>
    <row r="6" spans="1:13" ht="15" customHeight="1">
      <c r="A6" s="32" t="s">
        <v>2</v>
      </c>
      <c r="B6" s="33">
        <v>0</v>
      </c>
      <c r="C6" s="34">
        <v>0</v>
      </c>
      <c r="D6" s="33">
        <v>0</v>
      </c>
      <c r="E6" s="34">
        <v>0</v>
      </c>
      <c r="F6" s="33">
        <v>300</v>
      </c>
      <c r="G6" s="34">
        <v>150</v>
      </c>
      <c r="H6" s="33">
        <v>200</v>
      </c>
      <c r="I6" s="34">
        <v>115</v>
      </c>
      <c r="J6" s="33">
        <f>SUM(B6,D6,F6,H6)</f>
        <v>500</v>
      </c>
      <c r="K6" s="33">
        <f>SUM(C6,E6,G6,I6)</f>
        <v>265</v>
      </c>
      <c r="L6" s="35">
        <f>K6/J6</f>
        <v>0.53</v>
      </c>
      <c r="M6" s="36" t="s">
        <v>94</v>
      </c>
    </row>
    <row r="7" spans="1:13">
      <c r="A7" s="32" t="s">
        <v>3</v>
      </c>
      <c r="B7" s="33">
        <v>0</v>
      </c>
      <c r="C7" s="34">
        <v>0</v>
      </c>
      <c r="D7" s="33">
        <v>0</v>
      </c>
      <c r="E7" s="34">
        <v>0</v>
      </c>
      <c r="F7" s="33">
        <v>800</v>
      </c>
      <c r="G7" s="34">
        <v>800</v>
      </c>
      <c r="H7" s="33">
        <v>100</v>
      </c>
      <c r="I7" s="34">
        <v>100</v>
      </c>
      <c r="J7" s="33">
        <f t="shared" ref="J7:K69" si="0">SUM(B7,D7,F7,H7)</f>
        <v>900</v>
      </c>
      <c r="K7" s="33">
        <f t="shared" si="0"/>
        <v>900</v>
      </c>
      <c r="L7" s="35">
        <f t="shared" ref="L7:L70" si="1">K7/J7</f>
        <v>1</v>
      </c>
      <c r="M7" s="36" t="s">
        <v>4</v>
      </c>
    </row>
    <row r="8" spans="1:13" ht="45">
      <c r="A8" s="32" t="s">
        <v>5</v>
      </c>
      <c r="B8" s="33">
        <v>100</v>
      </c>
      <c r="C8" s="34">
        <v>40</v>
      </c>
      <c r="D8" s="33">
        <v>0</v>
      </c>
      <c r="E8" s="34">
        <v>0</v>
      </c>
      <c r="F8" s="33">
        <v>1540</v>
      </c>
      <c r="G8" s="34">
        <v>950</v>
      </c>
      <c r="H8" s="33">
        <v>300</v>
      </c>
      <c r="I8" s="34">
        <v>120</v>
      </c>
      <c r="J8" s="33">
        <f t="shared" si="0"/>
        <v>1940</v>
      </c>
      <c r="K8" s="33">
        <f t="shared" si="0"/>
        <v>1110</v>
      </c>
      <c r="L8" s="35">
        <f t="shared" si="1"/>
        <v>0.57216494845360821</v>
      </c>
      <c r="M8" s="36" t="s">
        <v>156</v>
      </c>
    </row>
    <row r="9" spans="1:13" ht="30">
      <c r="A9" s="32" t="s">
        <v>6</v>
      </c>
      <c r="B9" s="33">
        <v>20</v>
      </c>
      <c r="C9" s="34">
        <v>20</v>
      </c>
      <c r="D9" s="33">
        <v>1358</v>
      </c>
      <c r="E9" s="34">
        <v>835</v>
      </c>
      <c r="F9" s="33">
        <v>230</v>
      </c>
      <c r="G9" s="34">
        <v>230</v>
      </c>
      <c r="H9" s="33">
        <v>40</v>
      </c>
      <c r="I9" s="34">
        <v>40</v>
      </c>
      <c r="J9" s="33">
        <f t="shared" si="0"/>
        <v>1648</v>
      </c>
      <c r="K9" s="33">
        <f t="shared" si="0"/>
        <v>1125</v>
      </c>
      <c r="L9" s="35">
        <f t="shared" si="1"/>
        <v>0.68264563106796117</v>
      </c>
      <c r="M9" s="36" t="s">
        <v>95</v>
      </c>
    </row>
    <row r="10" spans="1:13" ht="30">
      <c r="A10" s="32" t="s">
        <v>96</v>
      </c>
      <c r="B10" s="33">
        <v>778</v>
      </c>
      <c r="C10" s="34">
        <v>568</v>
      </c>
      <c r="D10" s="33">
        <v>0</v>
      </c>
      <c r="E10" s="34">
        <v>0</v>
      </c>
      <c r="F10" s="33">
        <v>360</v>
      </c>
      <c r="G10" s="34">
        <v>260</v>
      </c>
      <c r="H10" s="33">
        <v>25</v>
      </c>
      <c r="I10" s="34">
        <v>25</v>
      </c>
      <c r="J10" s="33">
        <f t="shared" si="0"/>
        <v>1163</v>
      </c>
      <c r="K10" s="33">
        <f t="shared" si="0"/>
        <v>853</v>
      </c>
      <c r="L10" s="35">
        <f t="shared" si="1"/>
        <v>0.73344797936371453</v>
      </c>
      <c r="M10" s="36" t="s">
        <v>166</v>
      </c>
    </row>
    <row r="11" spans="1:13">
      <c r="A11" s="32" t="s">
        <v>97</v>
      </c>
      <c r="B11" s="33">
        <v>250</v>
      </c>
      <c r="C11" s="34">
        <v>175</v>
      </c>
      <c r="D11" s="33">
        <v>0</v>
      </c>
      <c r="E11" s="34">
        <v>0</v>
      </c>
      <c r="F11" s="33">
        <v>350</v>
      </c>
      <c r="G11" s="34">
        <v>350</v>
      </c>
      <c r="H11" s="37">
        <v>80</v>
      </c>
      <c r="I11" s="34">
        <v>80</v>
      </c>
      <c r="J11" s="33">
        <f t="shared" si="0"/>
        <v>680</v>
      </c>
      <c r="K11" s="33">
        <f t="shared" si="0"/>
        <v>605</v>
      </c>
      <c r="L11" s="35">
        <f t="shared" si="1"/>
        <v>0.88970588235294112</v>
      </c>
      <c r="M11" s="36" t="s">
        <v>98</v>
      </c>
    </row>
    <row r="12" spans="1:13">
      <c r="A12" s="32" t="s">
        <v>7</v>
      </c>
      <c r="B12" s="33">
        <v>68</v>
      </c>
      <c r="C12" s="34">
        <v>68</v>
      </c>
      <c r="D12" s="33">
        <v>170</v>
      </c>
      <c r="E12" s="34">
        <v>170</v>
      </c>
      <c r="F12" s="33">
        <v>630</v>
      </c>
      <c r="G12" s="34">
        <v>630</v>
      </c>
      <c r="H12" s="37">
        <v>180</v>
      </c>
      <c r="I12" s="34">
        <v>180</v>
      </c>
      <c r="J12" s="33">
        <f t="shared" si="0"/>
        <v>1048</v>
      </c>
      <c r="K12" s="33">
        <f t="shared" si="0"/>
        <v>1048</v>
      </c>
      <c r="L12" s="35">
        <f t="shared" si="1"/>
        <v>1</v>
      </c>
      <c r="M12" s="36" t="s">
        <v>99</v>
      </c>
    </row>
    <row r="13" spans="1:13" ht="30">
      <c r="A13" s="32" t="s">
        <v>8</v>
      </c>
      <c r="B13" s="37">
        <v>100</v>
      </c>
      <c r="C13" s="34">
        <v>100</v>
      </c>
      <c r="D13" s="37">
        <v>420</v>
      </c>
      <c r="E13" s="34">
        <v>420</v>
      </c>
      <c r="F13" s="33">
        <v>425</v>
      </c>
      <c r="G13" s="34">
        <v>425</v>
      </c>
      <c r="H13" s="37">
        <v>50</v>
      </c>
      <c r="I13" s="34">
        <v>50</v>
      </c>
      <c r="J13" s="33">
        <f t="shared" si="0"/>
        <v>995</v>
      </c>
      <c r="K13" s="33">
        <f t="shared" si="0"/>
        <v>995</v>
      </c>
      <c r="L13" s="35">
        <f t="shared" si="1"/>
        <v>1</v>
      </c>
      <c r="M13" s="36" t="s">
        <v>100</v>
      </c>
    </row>
    <row r="14" spans="1:13" ht="31.5" customHeight="1">
      <c r="A14" s="32" t="s">
        <v>9</v>
      </c>
      <c r="B14" s="33">
        <v>0</v>
      </c>
      <c r="C14" s="34">
        <v>0</v>
      </c>
      <c r="D14" s="33">
        <v>150</v>
      </c>
      <c r="E14" s="34">
        <v>150</v>
      </c>
      <c r="F14" s="33">
        <v>1240</v>
      </c>
      <c r="G14" s="34">
        <v>950</v>
      </c>
      <c r="H14" s="37">
        <v>80</v>
      </c>
      <c r="I14" s="34">
        <v>80</v>
      </c>
      <c r="J14" s="33">
        <f t="shared" si="0"/>
        <v>1470</v>
      </c>
      <c r="K14" s="33">
        <f t="shared" si="0"/>
        <v>1180</v>
      </c>
      <c r="L14" s="35">
        <f t="shared" si="1"/>
        <v>0.80272108843537415</v>
      </c>
      <c r="M14" s="36" t="s">
        <v>167</v>
      </c>
    </row>
    <row r="15" spans="1:13">
      <c r="A15" s="32" t="s">
        <v>10</v>
      </c>
      <c r="B15" s="33">
        <v>150</v>
      </c>
      <c r="C15" s="34">
        <v>150</v>
      </c>
      <c r="D15" s="33">
        <v>265</v>
      </c>
      <c r="E15" s="34">
        <v>265</v>
      </c>
      <c r="F15" s="33">
        <v>753</v>
      </c>
      <c r="G15" s="34">
        <v>0</v>
      </c>
      <c r="H15" s="33">
        <v>50</v>
      </c>
      <c r="I15" s="34">
        <v>0</v>
      </c>
      <c r="J15" s="33">
        <f t="shared" si="0"/>
        <v>1218</v>
      </c>
      <c r="K15" s="33">
        <f t="shared" si="0"/>
        <v>415</v>
      </c>
      <c r="L15" s="35">
        <f t="shared" si="1"/>
        <v>0.34072249589490966</v>
      </c>
      <c r="M15" s="36" t="s">
        <v>101</v>
      </c>
    </row>
    <row r="16" spans="1:13">
      <c r="A16" s="32" t="s">
        <v>11</v>
      </c>
      <c r="B16" s="33">
        <v>0</v>
      </c>
      <c r="C16" s="34">
        <v>0</v>
      </c>
      <c r="D16" s="33">
        <v>150</v>
      </c>
      <c r="E16" s="34">
        <v>150</v>
      </c>
      <c r="F16" s="33">
        <v>1619</v>
      </c>
      <c r="G16" s="34">
        <v>410</v>
      </c>
      <c r="H16" s="33">
        <v>80</v>
      </c>
      <c r="I16" s="34">
        <v>80</v>
      </c>
      <c r="J16" s="33">
        <f t="shared" si="0"/>
        <v>1849</v>
      </c>
      <c r="K16" s="33">
        <f t="shared" si="0"/>
        <v>640</v>
      </c>
      <c r="L16" s="35">
        <f t="shared" si="1"/>
        <v>0.34613304488912927</v>
      </c>
      <c r="M16" s="36" t="s">
        <v>102</v>
      </c>
    </row>
    <row r="17" spans="1:13">
      <c r="A17" s="32" t="s">
        <v>12</v>
      </c>
      <c r="B17" s="33">
        <v>40</v>
      </c>
      <c r="C17" s="34">
        <v>40</v>
      </c>
      <c r="D17" s="33">
        <v>0</v>
      </c>
      <c r="E17" s="34">
        <v>0</v>
      </c>
      <c r="F17" s="33">
        <v>200</v>
      </c>
      <c r="G17" s="34">
        <v>200</v>
      </c>
      <c r="H17" s="33">
        <v>55</v>
      </c>
      <c r="I17" s="34">
        <v>55</v>
      </c>
      <c r="J17" s="33">
        <f t="shared" si="0"/>
        <v>295</v>
      </c>
      <c r="K17" s="33">
        <f t="shared" si="0"/>
        <v>295</v>
      </c>
      <c r="L17" s="35">
        <f t="shared" si="1"/>
        <v>1</v>
      </c>
      <c r="M17" s="36" t="s">
        <v>4</v>
      </c>
    </row>
    <row r="18" spans="1:13">
      <c r="A18" s="32" t="s">
        <v>13</v>
      </c>
      <c r="B18" s="38">
        <v>0</v>
      </c>
      <c r="C18" s="39">
        <v>0</v>
      </c>
      <c r="D18" s="38">
        <v>180</v>
      </c>
      <c r="E18" s="39">
        <v>0</v>
      </c>
      <c r="F18" s="38">
        <v>850</v>
      </c>
      <c r="G18" s="39">
        <v>610</v>
      </c>
      <c r="H18" s="38">
        <v>100</v>
      </c>
      <c r="I18" s="39">
        <v>100</v>
      </c>
      <c r="J18" s="33">
        <f t="shared" si="0"/>
        <v>1130</v>
      </c>
      <c r="K18" s="33">
        <f t="shared" si="0"/>
        <v>710</v>
      </c>
      <c r="L18" s="35">
        <f t="shared" si="1"/>
        <v>0.62831858407079644</v>
      </c>
      <c r="M18" s="36" t="s">
        <v>103</v>
      </c>
    </row>
    <row r="19" spans="1:13">
      <c r="A19" s="32" t="s">
        <v>14</v>
      </c>
      <c r="B19" s="38">
        <v>0</v>
      </c>
      <c r="C19" s="39">
        <v>0</v>
      </c>
      <c r="D19" s="38">
        <v>0</v>
      </c>
      <c r="E19" s="39">
        <v>0</v>
      </c>
      <c r="F19" s="38">
        <v>270</v>
      </c>
      <c r="G19" s="39">
        <v>270</v>
      </c>
      <c r="H19" s="38">
        <v>130</v>
      </c>
      <c r="I19" s="39">
        <v>95</v>
      </c>
      <c r="J19" s="33">
        <f t="shared" si="0"/>
        <v>400</v>
      </c>
      <c r="K19" s="33">
        <f t="shared" si="0"/>
        <v>365</v>
      </c>
      <c r="L19" s="35">
        <f t="shared" si="1"/>
        <v>0.91249999999999998</v>
      </c>
      <c r="M19" s="36" t="s">
        <v>104</v>
      </c>
    </row>
    <row r="20" spans="1:13" ht="45">
      <c r="A20" s="32" t="s">
        <v>15</v>
      </c>
      <c r="B20" s="38">
        <v>2700</v>
      </c>
      <c r="C20" s="39">
        <v>200</v>
      </c>
      <c r="D20" s="38">
        <v>800</v>
      </c>
      <c r="E20" s="39">
        <v>0</v>
      </c>
      <c r="F20" s="38">
        <v>0</v>
      </c>
      <c r="G20" s="39">
        <v>0</v>
      </c>
      <c r="H20" s="38">
        <v>0</v>
      </c>
      <c r="I20" s="39">
        <v>0</v>
      </c>
      <c r="J20" s="33">
        <f t="shared" si="0"/>
        <v>3500</v>
      </c>
      <c r="K20" s="33">
        <f t="shared" si="0"/>
        <v>200</v>
      </c>
      <c r="L20" s="35">
        <f t="shared" si="1"/>
        <v>5.7142857142857141E-2</v>
      </c>
      <c r="M20" s="36" t="s">
        <v>168</v>
      </c>
    </row>
    <row r="21" spans="1:13" ht="45">
      <c r="A21" s="32" t="s">
        <v>16</v>
      </c>
      <c r="B21" s="38">
        <v>0</v>
      </c>
      <c r="C21" s="39">
        <v>0</v>
      </c>
      <c r="D21" s="38">
        <v>0</v>
      </c>
      <c r="E21" s="39">
        <v>0</v>
      </c>
      <c r="F21" s="38">
        <v>1925</v>
      </c>
      <c r="G21" s="39">
        <v>1145</v>
      </c>
      <c r="H21" s="38">
        <v>470</v>
      </c>
      <c r="I21" s="39">
        <v>120</v>
      </c>
      <c r="J21" s="33">
        <f t="shared" si="0"/>
        <v>2395</v>
      </c>
      <c r="K21" s="33">
        <f t="shared" si="0"/>
        <v>1265</v>
      </c>
      <c r="L21" s="35">
        <f t="shared" si="1"/>
        <v>0.52818371607515657</v>
      </c>
      <c r="M21" s="36" t="s">
        <v>105</v>
      </c>
    </row>
    <row r="22" spans="1:13" ht="60.75" customHeight="1">
      <c r="A22" s="32" t="s">
        <v>17</v>
      </c>
      <c r="B22" s="38">
        <v>0</v>
      </c>
      <c r="C22" s="39">
        <v>0</v>
      </c>
      <c r="D22" s="38">
        <v>0</v>
      </c>
      <c r="E22" s="39">
        <v>0</v>
      </c>
      <c r="F22" s="38">
        <v>1725</v>
      </c>
      <c r="G22" s="39">
        <v>475</v>
      </c>
      <c r="H22" s="40">
        <v>350</v>
      </c>
      <c r="I22" s="39">
        <v>75</v>
      </c>
      <c r="J22" s="33">
        <f t="shared" si="0"/>
        <v>2075</v>
      </c>
      <c r="K22" s="33">
        <f t="shared" si="0"/>
        <v>550</v>
      </c>
      <c r="L22" s="35">
        <f t="shared" si="1"/>
        <v>0.26506024096385544</v>
      </c>
      <c r="M22" s="36" t="s">
        <v>106</v>
      </c>
    </row>
    <row r="23" spans="1:13" ht="62.25" customHeight="1">
      <c r="A23" s="32" t="s">
        <v>18</v>
      </c>
      <c r="B23" s="38">
        <v>0</v>
      </c>
      <c r="C23" s="39">
        <v>0</v>
      </c>
      <c r="D23" s="38">
        <v>150</v>
      </c>
      <c r="E23" s="39">
        <v>150</v>
      </c>
      <c r="F23" s="38">
        <v>1250</v>
      </c>
      <c r="G23" s="39">
        <v>830</v>
      </c>
      <c r="H23" s="38">
        <v>200</v>
      </c>
      <c r="I23" s="39">
        <v>100</v>
      </c>
      <c r="J23" s="33">
        <f t="shared" si="0"/>
        <v>1600</v>
      </c>
      <c r="K23" s="33">
        <f t="shared" si="0"/>
        <v>1080</v>
      </c>
      <c r="L23" s="35">
        <f t="shared" si="1"/>
        <v>0.67500000000000004</v>
      </c>
      <c r="M23" s="36" t="s">
        <v>173</v>
      </c>
    </row>
    <row r="24" spans="1:13" ht="60.75" customHeight="1">
      <c r="A24" s="32" t="s">
        <v>19</v>
      </c>
      <c r="B24" s="38">
        <v>55</v>
      </c>
      <c r="C24" s="39">
        <v>55</v>
      </c>
      <c r="D24" s="38">
        <v>0</v>
      </c>
      <c r="E24" s="39">
        <v>0</v>
      </c>
      <c r="F24" s="38">
        <v>1513</v>
      </c>
      <c r="G24" s="39">
        <v>900</v>
      </c>
      <c r="H24" s="38">
        <v>198</v>
      </c>
      <c r="I24" s="39">
        <v>58</v>
      </c>
      <c r="J24" s="33">
        <f t="shared" si="0"/>
        <v>1766</v>
      </c>
      <c r="K24" s="33">
        <f t="shared" si="0"/>
        <v>1013</v>
      </c>
      <c r="L24" s="35">
        <f t="shared" si="1"/>
        <v>0.57361268403171006</v>
      </c>
      <c r="M24" s="36" t="s">
        <v>107</v>
      </c>
    </row>
    <row r="25" spans="1:13" ht="45">
      <c r="A25" s="32" t="s">
        <v>20</v>
      </c>
      <c r="B25" s="38">
        <v>30</v>
      </c>
      <c r="C25" s="39">
        <v>0</v>
      </c>
      <c r="D25" s="38">
        <v>250</v>
      </c>
      <c r="E25" s="39">
        <v>200</v>
      </c>
      <c r="F25" s="38">
        <v>500</v>
      </c>
      <c r="G25" s="39">
        <v>400</v>
      </c>
      <c r="H25" s="38">
        <v>160</v>
      </c>
      <c r="I25" s="39">
        <v>160</v>
      </c>
      <c r="J25" s="33">
        <f t="shared" si="0"/>
        <v>940</v>
      </c>
      <c r="K25" s="33">
        <f t="shared" si="0"/>
        <v>760</v>
      </c>
      <c r="L25" s="35">
        <f t="shared" si="1"/>
        <v>0.80851063829787229</v>
      </c>
      <c r="M25" s="36" t="s">
        <v>108</v>
      </c>
    </row>
    <row r="26" spans="1:13" ht="46.5" customHeight="1">
      <c r="A26" s="32" t="s">
        <v>21</v>
      </c>
      <c r="B26" s="38">
        <v>186</v>
      </c>
      <c r="C26" s="39">
        <v>164</v>
      </c>
      <c r="D26" s="38">
        <v>751</v>
      </c>
      <c r="E26" s="39">
        <v>676</v>
      </c>
      <c r="F26" s="38">
        <v>800</v>
      </c>
      <c r="G26" s="39">
        <v>500</v>
      </c>
      <c r="H26" s="38">
        <v>55</v>
      </c>
      <c r="I26" s="39">
        <v>55</v>
      </c>
      <c r="J26" s="33">
        <f t="shared" si="0"/>
        <v>1792</v>
      </c>
      <c r="K26" s="33">
        <f t="shared" si="0"/>
        <v>1395</v>
      </c>
      <c r="L26" s="35">
        <f t="shared" si="1"/>
        <v>0.7784598214285714</v>
      </c>
      <c r="M26" s="36" t="s">
        <v>169</v>
      </c>
    </row>
    <row r="27" spans="1:13" ht="30">
      <c r="A27" s="32" t="s">
        <v>22</v>
      </c>
      <c r="B27" s="38">
        <v>260</v>
      </c>
      <c r="C27" s="39">
        <v>200</v>
      </c>
      <c r="D27" s="38">
        <v>580</v>
      </c>
      <c r="E27" s="39">
        <v>500</v>
      </c>
      <c r="F27" s="38">
        <v>600</v>
      </c>
      <c r="G27" s="39">
        <v>500</v>
      </c>
      <c r="H27" s="38">
        <v>30</v>
      </c>
      <c r="I27" s="39">
        <v>30</v>
      </c>
      <c r="J27" s="33">
        <f t="shared" si="0"/>
        <v>1470</v>
      </c>
      <c r="K27" s="33">
        <f t="shared" si="0"/>
        <v>1230</v>
      </c>
      <c r="L27" s="35">
        <f t="shared" si="1"/>
        <v>0.83673469387755106</v>
      </c>
      <c r="M27" s="36" t="s">
        <v>163</v>
      </c>
    </row>
    <row r="28" spans="1:13" ht="45">
      <c r="A28" s="32" t="s">
        <v>23</v>
      </c>
      <c r="B28" s="40">
        <v>300</v>
      </c>
      <c r="C28" s="39">
        <v>100</v>
      </c>
      <c r="D28" s="40">
        <v>300</v>
      </c>
      <c r="E28" s="39">
        <v>200</v>
      </c>
      <c r="F28" s="38">
        <v>0</v>
      </c>
      <c r="G28" s="39">
        <v>0</v>
      </c>
      <c r="H28" s="38">
        <v>50</v>
      </c>
      <c r="I28" s="39">
        <v>30</v>
      </c>
      <c r="J28" s="33">
        <f t="shared" si="0"/>
        <v>650</v>
      </c>
      <c r="K28" s="33">
        <f t="shared" si="0"/>
        <v>330</v>
      </c>
      <c r="L28" s="35">
        <f t="shared" si="1"/>
        <v>0.50769230769230766</v>
      </c>
      <c r="M28" s="36" t="s">
        <v>109</v>
      </c>
    </row>
    <row r="29" spans="1:13">
      <c r="A29" s="32" t="s">
        <v>24</v>
      </c>
      <c r="B29" s="38">
        <v>0</v>
      </c>
      <c r="C29" s="39">
        <v>0</v>
      </c>
      <c r="D29" s="38">
        <v>0</v>
      </c>
      <c r="E29" s="39">
        <v>0</v>
      </c>
      <c r="F29" s="38">
        <v>2000</v>
      </c>
      <c r="G29" s="39">
        <v>0</v>
      </c>
      <c r="H29" s="38">
        <v>0</v>
      </c>
      <c r="I29" s="39">
        <v>0</v>
      </c>
      <c r="J29" s="33">
        <f t="shared" si="0"/>
        <v>2000</v>
      </c>
      <c r="K29" s="33">
        <f t="shared" si="0"/>
        <v>0</v>
      </c>
      <c r="L29" s="35">
        <f t="shared" si="1"/>
        <v>0</v>
      </c>
      <c r="M29" s="36" t="s">
        <v>110</v>
      </c>
    </row>
    <row r="30" spans="1:13" ht="15.75" customHeight="1">
      <c r="A30" s="32" t="s">
        <v>25</v>
      </c>
      <c r="B30" s="38">
        <v>50</v>
      </c>
      <c r="C30" s="39">
        <v>50</v>
      </c>
      <c r="D30" s="38">
        <v>110</v>
      </c>
      <c r="E30" s="39">
        <v>110</v>
      </c>
      <c r="F30" s="38">
        <v>405</v>
      </c>
      <c r="G30" s="39">
        <v>150</v>
      </c>
      <c r="H30" s="38">
        <v>0</v>
      </c>
      <c r="I30" s="39">
        <v>0</v>
      </c>
      <c r="J30" s="33">
        <f t="shared" si="0"/>
        <v>565</v>
      </c>
      <c r="K30" s="33">
        <f t="shared" si="0"/>
        <v>310</v>
      </c>
      <c r="L30" s="35">
        <f t="shared" si="1"/>
        <v>0.54867256637168138</v>
      </c>
      <c r="M30" s="36" t="s">
        <v>111</v>
      </c>
    </row>
    <row r="31" spans="1:13">
      <c r="A31" s="32" t="s">
        <v>26</v>
      </c>
      <c r="B31" s="38">
        <v>0</v>
      </c>
      <c r="C31" s="39">
        <v>0</v>
      </c>
      <c r="D31" s="38">
        <v>0</v>
      </c>
      <c r="E31" s="39">
        <v>0</v>
      </c>
      <c r="F31" s="38">
        <v>800</v>
      </c>
      <c r="G31" s="39">
        <v>400</v>
      </c>
      <c r="H31" s="38">
        <v>150</v>
      </c>
      <c r="I31" s="39">
        <v>120</v>
      </c>
      <c r="J31" s="33">
        <f t="shared" si="0"/>
        <v>950</v>
      </c>
      <c r="K31" s="33">
        <f t="shared" si="0"/>
        <v>520</v>
      </c>
      <c r="L31" s="35">
        <f t="shared" si="1"/>
        <v>0.54736842105263162</v>
      </c>
      <c r="M31" s="36" t="s">
        <v>112</v>
      </c>
    </row>
    <row r="32" spans="1:13" ht="30">
      <c r="A32" s="32" t="s">
        <v>27</v>
      </c>
      <c r="B32" s="38">
        <v>101</v>
      </c>
      <c r="C32" s="39">
        <v>101</v>
      </c>
      <c r="D32" s="38">
        <v>206</v>
      </c>
      <c r="E32" s="39">
        <v>206</v>
      </c>
      <c r="F32" s="38">
        <v>1263</v>
      </c>
      <c r="G32" s="39">
        <v>1155</v>
      </c>
      <c r="H32" s="38">
        <v>100</v>
      </c>
      <c r="I32" s="39">
        <v>60</v>
      </c>
      <c r="J32" s="33">
        <f t="shared" si="0"/>
        <v>1670</v>
      </c>
      <c r="K32" s="33">
        <f t="shared" si="0"/>
        <v>1522</v>
      </c>
      <c r="L32" s="35">
        <f t="shared" si="1"/>
        <v>0.91137724550898203</v>
      </c>
      <c r="M32" s="36" t="s">
        <v>113</v>
      </c>
    </row>
    <row r="33" spans="1:13">
      <c r="A33" s="32" t="s">
        <v>28</v>
      </c>
      <c r="B33" s="38">
        <v>0</v>
      </c>
      <c r="C33" s="39">
        <v>0</v>
      </c>
      <c r="D33" s="38">
        <v>0</v>
      </c>
      <c r="E33" s="39">
        <v>0</v>
      </c>
      <c r="F33" s="38">
        <v>490</v>
      </c>
      <c r="G33" s="39">
        <v>0</v>
      </c>
      <c r="H33" s="38">
        <v>10</v>
      </c>
      <c r="I33" s="39">
        <v>0</v>
      </c>
      <c r="J33" s="33">
        <f t="shared" si="0"/>
        <v>500</v>
      </c>
      <c r="K33" s="33">
        <f t="shared" si="0"/>
        <v>0</v>
      </c>
      <c r="L33" s="35">
        <f t="shared" si="1"/>
        <v>0</v>
      </c>
      <c r="M33" s="36" t="s">
        <v>170</v>
      </c>
    </row>
    <row r="34" spans="1:13" ht="13.5" customHeight="1">
      <c r="A34" s="32" t="s">
        <v>29</v>
      </c>
      <c r="B34" s="38">
        <v>800</v>
      </c>
      <c r="C34" s="39">
        <v>300</v>
      </c>
      <c r="D34" s="38">
        <v>425</v>
      </c>
      <c r="E34" s="39">
        <v>425</v>
      </c>
      <c r="F34" s="38">
        <v>500</v>
      </c>
      <c r="G34" s="39">
        <v>500</v>
      </c>
      <c r="H34" s="38">
        <v>140</v>
      </c>
      <c r="I34" s="39">
        <v>60</v>
      </c>
      <c r="J34" s="33">
        <f t="shared" si="0"/>
        <v>1865</v>
      </c>
      <c r="K34" s="33">
        <f t="shared" si="0"/>
        <v>1285</v>
      </c>
      <c r="L34" s="35">
        <f t="shared" si="1"/>
        <v>0.68900804289544237</v>
      </c>
      <c r="M34" s="36" t="s">
        <v>30</v>
      </c>
    </row>
    <row r="35" spans="1:13" ht="30">
      <c r="A35" s="32" t="s">
        <v>31</v>
      </c>
      <c r="B35" s="38">
        <v>200</v>
      </c>
      <c r="C35" s="39">
        <v>200</v>
      </c>
      <c r="D35" s="38">
        <v>0</v>
      </c>
      <c r="E35" s="39">
        <v>0</v>
      </c>
      <c r="F35" s="40">
        <v>60</v>
      </c>
      <c r="G35" s="39">
        <v>60</v>
      </c>
      <c r="H35" s="40">
        <v>282</v>
      </c>
      <c r="I35" s="39">
        <v>160</v>
      </c>
      <c r="J35" s="33">
        <f t="shared" si="0"/>
        <v>542</v>
      </c>
      <c r="K35" s="33">
        <f t="shared" si="0"/>
        <v>420</v>
      </c>
      <c r="L35" s="35">
        <f t="shared" si="1"/>
        <v>0.77490774907749083</v>
      </c>
      <c r="M35" s="36" t="s">
        <v>114</v>
      </c>
    </row>
    <row r="36" spans="1:13">
      <c r="A36" s="32" t="s">
        <v>32</v>
      </c>
      <c r="B36" s="38">
        <v>200</v>
      </c>
      <c r="C36" s="39">
        <v>200</v>
      </c>
      <c r="D36" s="38">
        <v>0</v>
      </c>
      <c r="E36" s="39">
        <v>0</v>
      </c>
      <c r="F36" s="38">
        <v>0</v>
      </c>
      <c r="G36" s="39">
        <v>0</v>
      </c>
      <c r="H36" s="38">
        <v>0</v>
      </c>
      <c r="I36" s="39">
        <v>0</v>
      </c>
      <c r="J36" s="33">
        <f t="shared" si="0"/>
        <v>200</v>
      </c>
      <c r="K36" s="33">
        <f t="shared" si="0"/>
        <v>200</v>
      </c>
      <c r="L36" s="35">
        <f t="shared" si="1"/>
        <v>1</v>
      </c>
      <c r="M36" s="36" t="s">
        <v>4</v>
      </c>
    </row>
    <row r="37" spans="1:13" ht="16.5" customHeight="1">
      <c r="A37" s="32" t="s">
        <v>33</v>
      </c>
      <c r="B37" s="38">
        <v>55</v>
      </c>
      <c r="C37" s="39">
        <v>55</v>
      </c>
      <c r="D37" s="38">
        <v>1500</v>
      </c>
      <c r="E37" s="39">
        <v>500</v>
      </c>
      <c r="F37" s="38">
        <v>0</v>
      </c>
      <c r="G37" s="39">
        <v>0</v>
      </c>
      <c r="H37" s="38">
        <v>105</v>
      </c>
      <c r="I37" s="39">
        <v>75</v>
      </c>
      <c r="J37" s="33">
        <f t="shared" si="0"/>
        <v>1660</v>
      </c>
      <c r="K37" s="33">
        <f t="shared" si="0"/>
        <v>630</v>
      </c>
      <c r="L37" s="35">
        <f t="shared" si="1"/>
        <v>0.37951807228915663</v>
      </c>
      <c r="M37" s="36" t="s">
        <v>115</v>
      </c>
    </row>
    <row r="38" spans="1:13" ht="15.75" customHeight="1">
      <c r="A38" s="32" t="s">
        <v>34</v>
      </c>
      <c r="B38" s="38">
        <v>1100</v>
      </c>
      <c r="C38" s="39">
        <v>1100</v>
      </c>
      <c r="D38" s="38">
        <v>0</v>
      </c>
      <c r="E38" s="39">
        <v>0</v>
      </c>
      <c r="F38" s="38">
        <v>250</v>
      </c>
      <c r="G38" s="39">
        <v>250</v>
      </c>
      <c r="H38" s="40">
        <v>50</v>
      </c>
      <c r="I38" s="39">
        <v>50</v>
      </c>
      <c r="J38" s="33">
        <f t="shared" si="0"/>
        <v>1400</v>
      </c>
      <c r="K38" s="33">
        <f t="shared" si="0"/>
        <v>1400</v>
      </c>
      <c r="L38" s="35">
        <f t="shared" si="1"/>
        <v>1</v>
      </c>
      <c r="M38" s="36" t="s">
        <v>116</v>
      </c>
    </row>
    <row r="39" spans="1:13" ht="29.25" customHeight="1">
      <c r="A39" s="32" t="s">
        <v>35</v>
      </c>
      <c r="B39" s="38">
        <v>0</v>
      </c>
      <c r="C39" s="39">
        <v>0</v>
      </c>
      <c r="D39" s="38">
        <v>0</v>
      </c>
      <c r="E39" s="39">
        <v>0</v>
      </c>
      <c r="F39" s="38">
        <v>258</v>
      </c>
      <c r="G39" s="39">
        <v>190</v>
      </c>
      <c r="H39" s="40">
        <v>225</v>
      </c>
      <c r="I39" s="39">
        <v>60</v>
      </c>
      <c r="J39" s="33">
        <f t="shared" si="0"/>
        <v>483</v>
      </c>
      <c r="K39" s="33">
        <f t="shared" si="0"/>
        <v>250</v>
      </c>
      <c r="L39" s="35">
        <f t="shared" si="1"/>
        <v>0.51759834368530022</v>
      </c>
      <c r="M39" s="36" t="s">
        <v>117</v>
      </c>
    </row>
    <row r="40" spans="1:13">
      <c r="A40" s="32" t="s">
        <v>36</v>
      </c>
      <c r="B40" s="38">
        <v>55</v>
      </c>
      <c r="C40" s="39">
        <v>55</v>
      </c>
      <c r="D40" s="38">
        <v>110</v>
      </c>
      <c r="E40" s="39">
        <v>110</v>
      </c>
      <c r="F40" s="38">
        <v>200</v>
      </c>
      <c r="G40" s="39">
        <v>200</v>
      </c>
      <c r="H40" s="38">
        <v>45</v>
      </c>
      <c r="I40" s="39">
        <v>45</v>
      </c>
      <c r="J40" s="33">
        <f t="shared" si="0"/>
        <v>410</v>
      </c>
      <c r="K40" s="33">
        <f t="shared" si="0"/>
        <v>410</v>
      </c>
      <c r="L40" s="35">
        <f t="shared" si="1"/>
        <v>1</v>
      </c>
      <c r="M40" s="36" t="s">
        <v>4</v>
      </c>
    </row>
    <row r="41" spans="1:13">
      <c r="A41" s="32" t="s">
        <v>37</v>
      </c>
      <c r="B41" s="38">
        <v>0</v>
      </c>
      <c r="C41" s="39">
        <v>0</v>
      </c>
      <c r="D41" s="38">
        <v>0</v>
      </c>
      <c r="E41" s="39">
        <v>0</v>
      </c>
      <c r="F41" s="38">
        <v>475</v>
      </c>
      <c r="G41" s="39">
        <v>475</v>
      </c>
      <c r="H41" s="40">
        <v>50</v>
      </c>
      <c r="I41" s="39">
        <v>50</v>
      </c>
      <c r="J41" s="33">
        <f t="shared" si="0"/>
        <v>525</v>
      </c>
      <c r="K41" s="33">
        <f t="shared" si="0"/>
        <v>525</v>
      </c>
      <c r="L41" s="35">
        <f t="shared" si="1"/>
        <v>1</v>
      </c>
      <c r="M41" s="36" t="s">
        <v>118</v>
      </c>
    </row>
    <row r="42" spans="1:13" ht="45.75" customHeight="1">
      <c r="A42" s="32" t="s">
        <v>38</v>
      </c>
      <c r="B42" s="40">
        <v>100</v>
      </c>
      <c r="C42" s="39">
        <v>0</v>
      </c>
      <c r="D42" s="38">
        <v>0</v>
      </c>
      <c r="E42" s="39">
        <v>0</v>
      </c>
      <c r="F42" s="40">
        <v>1300</v>
      </c>
      <c r="G42" s="39">
        <v>380</v>
      </c>
      <c r="H42" s="38">
        <v>700</v>
      </c>
      <c r="I42" s="39">
        <v>90</v>
      </c>
      <c r="J42" s="33">
        <f t="shared" si="0"/>
        <v>2100</v>
      </c>
      <c r="K42" s="33">
        <f t="shared" si="0"/>
        <v>470</v>
      </c>
      <c r="L42" s="35">
        <f t="shared" si="1"/>
        <v>0.22380952380952382</v>
      </c>
      <c r="M42" s="36" t="s">
        <v>171</v>
      </c>
    </row>
    <row r="43" spans="1:13" ht="30">
      <c r="A43" s="32" t="s">
        <v>39</v>
      </c>
      <c r="B43" s="40">
        <v>100</v>
      </c>
      <c r="C43" s="39">
        <v>100</v>
      </c>
      <c r="D43" s="38">
        <v>200</v>
      </c>
      <c r="E43" s="39">
        <v>200</v>
      </c>
      <c r="F43" s="38">
        <v>350</v>
      </c>
      <c r="G43" s="39">
        <v>275</v>
      </c>
      <c r="H43" s="38">
        <v>0</v>
      </c>
      <c r="I43" s="39">
        <v>0</v>
      </c>
      <c r="J43" s="33">
        <f t="shared" si="0"/>
        <v>650</v>
      </c>
      <c r="K43" s="33">
        <f t="shared" si="0"/>
        <v>575</v>
      </c>
      <c r="L43" s="35">
        <f t="shared" si="1"/>
        <v>0.88461538461538458</v>
      </c>
      <c r="M43" s="36" t="s">
        <v>119</v>
      </c>
    </row>
    <row r="44" spans="1:13">
      <c r="A44" s="41" t="s">
        <v>120</v>
      </c>
      <c r="B44" s="42">
        <v>0</v>
      </c>
      <c r="C44" s="43">
        <v>0</v>
      </c>
      <c r="D44" s="42">
        <v>250</v>
      </c>
      <c r="E44" s="43">
        <v>250</v>
      </c>
      <c r="F44" s="42">
        <v>845</v>
      </c>
      <c r="G44" s="43">
        <v>845</v>
      </c>
      <c r="H44" s="42">
        <v>320</v>
      </c>
      <c r="I44" s="43">
        <v>320</v>
      </c>
      <c r="J44" s="33">
        <f t="shared" si="0"/>
        <v>1415</v>
      </c>
      <c r="K44" s="33">
        <f t="shared" si="0"/>
        <v>1415</v>
      </c>
      <c r="L44" s="35">
        <f t="shared" si="1"/>
        <v>1</v>
      </c>
      <c r="M44" s="36" t="s">
        <v>121</v>
      </c>
    </row>
    <row r="45" spans="1:13">
      <c r="A45" s="41" t="s">
        <v>40</v>
      </c>
      <c r="B45" s="42">
        <v>240</v>
      </c>
      <c r="C45" s="43">
        <v>240</v>
      </c>
      <c r="D45" s="42">
        <v>0</v>
      </c>
      <c r="E45" s="43">
        <v>0</v>
      </c>
      <c r="F45" s="42">
        <v>0</v>
      </c>
      <c r="G45" s="43">
        <v>0</v>
      </c>
      <c r="H45" s="42">
        <v>0</v>
      </c>
      <c r="I45" s="43">
        <v>0</v>
      </c>
      <c r="J45" s="33">
        <f t="shared" si="0"/>
        <v>240</v>
      </c>
      <c r="K45" s="33">
        <f t="shared" si="0"/>
        <v>240</v>
      </c>
      <c r="L45" s="35">
        <f t="shared" si="1"/>
        <v>1</v>
      </c>
      <c r="M45" s="36" t="s">
        <v>4</v>
      </c>
    </row>
    <row r="46" spans="1:13" ht="30">
      <c r="A46" s="41" t="s">
        <v>41</v>
      </c>
      <c r="B46" s="44">
        <v>200</v>
      </c>
      <c r="C46" s="43">
        <v>100</v>
      </c>
      <c r="D46" s="42">
        <v>0</v>
      </c>
      <c r="E46" s="43">
        <v>0</v>
      </c>
      <c r="F46" s="44">
        <v>820</v>
      </c>
      <c r="G46" s="43">
        <v>720</v>
      </c>
      <c r="H46" s="42">
        <v>150</v>
      </c>
      <c r="I46" s="43">
        <v>150</v>
      </c>
      <c r="J46" s="33">
        <f t="shared" si="0"/>
        <v>1170</v>
      </c>
      <c r="K46" s="33">
        <f t="shared" si="0"/>
        <v>970</v>
      </c>
      <c r="L46" s="35">
        <f t="shared" si="1"/>
        <v>0.82905982905982911</v>
      </c>
      <c r="M46" s="36" t="s">
        <v>122</v>
      </c>
    </row>
    <row r="47" spans="1:13" ht="74.25" customHeight="1">
      <c r="A47" s="41" t="s">
        <v>42</v>
      </c>
      <c r="B47" s="44">
        <v>0</v>
      </c>
      <c r="C47" s="43">
        <v>0</v>
      </c>
      <c r="D47" s="42">
        <v>0</v>
      </c>
      <c r="E47" s="43">
        <v>0</v>
      </c>
      <c r="F47" s="44">
        <v>2880</v>
      </c>
      <c r="G47" s="43">
        <v>760</v>
      </c>
      <c r="H47" s="44">
        <v>260</v>
      </c>
      <c r="I47" s="43">
        <v>90</v>
      </c>
      <c r="J47" s="33">
        <f t="shared" si="0"/>
        <v>3140</v>
      </c>
      <c r="K47" s="33">
        <f t="shared" si="0"/>
        <v>850</v>
      </c>
      <c r="L47" s="35">
        <f t="shared" si="1"/>
        <v>0.27070063694267515</v>
      </c>
      <c r="M47" s="36" t="s">
        <v>123</v>
      </c>
    </row>
    <row r="48" spans="1:13" ht="30">
      <c r="A48" s="41" t="s">
        <v>43</v>
      </c>
      <c r="B48" s="42">
        <v>0</v>
      </c>
      <c r="C48" s="43">
        <v>0</v>
      </c>
      <c r="D48" s="42">
        <v>0</v>
      </c>
      <c r="E48" s="43">
        <v>0</v>
      </c>
      <c r="F48" s="42">
        <v>1784</v>
      </c>
      <c r="G48" s="43">
        <v>1167</v>
      </c>
      <c r="H48" s="42">
        <v>133</v>
      </c>
      <c r="I48" s="43">
        <v>133</v>
      </c>
      <c r="J48" s="33">
        <f t="shared" si="0"/>
        <v>1917</v>
      </c>
      <c r="K48" s="33">
        <f t="shared" si="0"/>
        <v>1300</v>
      </c>
      <c r="L48" s="35">
        <f t="shared" si="1"/>
        <v>0.67814293166405848</v>
      </c>
      <c r="M48" s="36" t="s">
        <v>124</v>
      </c>
    </row>
    <row r="49" spans="1:13">
      <c r="A49" s="41" t="s">
        <v>44</v>
      </c>
      <c r="B49" s="42">
        <v>70</v>
      </c>
      <c r="C49" s="43">
        <v>70</v>
      </c>
      <c r="D49" s="42">
        <v>0</v>
      </c>
      <c r="E49" s="43">
        <v>0</v>
      </c>
      <c r="F49" s="42">
        <v>900</v>
      </c>
      <c r="G49" s="43">
        <v>700</v>
      </c>
      <c r="H49" s="42">
        <v>100</v>
      </c>
      <c r="I49" s="43">
        <v>100</v>
      </c>
      <c r="J49" s="33">
        <f t="shared" si="0"/>
        <v>1070</v>
      </c>
      <c r="K49" s="33">
        <f t="shared" si="0"/>
        <v>870</v>
      </c>
      <c r="L49" s="35">
        <f t="shared" si="1"/>
        <v>0.81308411214953269</v>
      </c>
      <c r="M49" s="36" t="s">
        <v>125</v>
      </c>
    </row>
    <row r="50" spans="1:13" ht="45">
      <c r="A50" s="41" t="s">
        <v>45</v>
      </c>
      <c r="B50" s="42">
        <v>0</v>
      </c>
      <c r="C50" s="43">
        <v>0</v>
      </c>
      <c r="D50" s="42">
        <v>0</v>
      </c>
      <c r="E50" s="43">
        <v>0</v>
      </c>
      <c r="F50" s="42">
        <v>950</v>
      </c>
      <c r="G50" s="43">
        <v>450</v>
      </c>
      <c r="H50" s="42">
        <v>50</v>
      </c>
      <c r="I50" s="43">
        <v>50</v>
      </c>
      <c r="J50" s="33">
        <f t="shared" si="0"/>
        <v>1000</v>
      </c>
      <c r="K50" s="33">
        <f t="shared" si="0"/>
        <v>500</v>
      </c>
      <c r="L50" s="35">
        <f t="shared" si="1"/>
        <v>0.5</v>
      </c>
      <c r="M50" s="36" t="s">
        <v>174</v>
      </c>
    </row>
    <row r="51" spans="1:13" ht="90" customHeight="1">
      <c r="A51" s="41" t="s">
        <v>126</v>
      </c>
      <c r="B51" s="44">
        <v>150</v>
      </c>
      <c r="C51" s="43">
        <v>50</v>
      </c>
      <c r="D51" s="42">
        <v>0</v>
      </c>
      <c r="E51" s="43">
        <v>0</v>
      </c>
      <c r="F51" s="44">
        <v>1250</v>
      </c>
      <c r="G51" s="43">
        <v>250</v>
      </c>
      <c r="H51" s="42">
        <v>580</v>
      </c>
      <c r="I51" s="43">
        <v>150</v>
      </c>
      <c r="J51" s="33">
        <f t="shared" si="0"/>
        <v>1980</v>
      </c>
      <c r="K51" s="33">
        <f t="shared" si="0"/>
        <v>450</v>
      </c>
      <c r="L51" s="35">
        <f t="shared" si="1"/>
        <v>0.22727272727272727</v>
      </c>
      <c r="M51" s="36" t="s">
        <v>161</v>
      </c>
    </row>
    <row r="52" spans="1:13" ht="15.75" customHeight="1">
      <c r="A52" s="41" t="s">
        <v>46</v>
      </c>
      <c r="B52" s="44">
        <v>255</v>
      </c>
      <c r="C52" s="43">
        <v>255</v>
      </c>
      <c r="D52" s="42">
        <v>103</v>
      </c>
      <c r="E52" s="43">
        <v>103</v>
      </c>
      <c r="F52" s="44">
        <v>425</v>
      </c>
      <c r="G52" s="43">
        <v>425</v>
      </c>
      <c r="H52" s="44">
        <v>60</v>
      </c>
      <c r="I52" s="43">
        <v>60</v>
      </c>
      <c r="J52" s="33">
        <f t="shared" si="0"/>
        <v>843</v>
      </c>
      <c r="K52" s="33">
        <f t="shared" si="0"/>
        <v>843</v>
      </c>
      <c r="L52" s="35">
        <f t="shared" si="1"/>
        <v>1</v>
      </c>
      <c r="M52" s="36" t="s">
        <v>127</v>
      </c>
    </row>
    <row r="53" spans="1:13" ht="46.5" customHeight="1">
      <c r="A53" s="41" t="s">
        <v>47</v>
      </c>
      <c r="B53" s="42">
        <v>2318</v>
      </c>
      <c r="C53" s="43">
        <v>1718</v>
      </c>
      <c r="D53" s="42">
        <v>0</v>
      </c>
      <c r="E53" s="43">
        <v>0</v>
      </c>
      <c r="F53" s="42">
        <v>150</v>
      </c>
      <c r="G53" s="43">
        <v>100</v>
      </c>
      <c r="H53" s="44">
        <v>20</v>
      </c>
      <c r="I53" s="43">
        <v>20</v>
      </c>
      <c r="J53" s="33">
        <f t="shared" si="0"/>
        <v>2488</v>
      </c>
      <c r="K53" s="33">
        <f t="shared" si="0"/>
        <v>1838</v>
      </c>
      <c r="L53" s="35">
        <f t="shared" si="1"/>
        <v>0.7387459807073955</v>
      </c>
      <c r="M53" s="36" t="s">
        <v>175</v>
      </c>
    </row>
    <row r="54" spans="1:13" ht="15.75" customHeight="1">
      <c r="A54" s="41" t="s">
        <v>48</v>
      </c>
      <c r="B54" s="42">
        <v>90</v>
      </c>
      <c r="C54" s="43">
        <v>90</v>
      </c>
      <c r="D54" s="42">
        <v>0</v>
      </c>
      <c r="E54" s="43">
        <v>0</v>
      </c>
      <c r="F54" s="42">
        <v>1200</v>
      </c>
      <c r="G54" s="43">
        <v>1150</v>
      </c>
      <c r="H54" s="44">
        <v>100</v>
      </c>
      <c r="I54" s="43">
        <v>100</v>
      </c>
      <c r="J54" s="33">
        <f t="shared" si="0"/>
        <v>1390</v>
      </c>
      <c r="K54" s="33">
        <f t="shared" si="0"/>
        <v>1340</v>
      </c>
      <c r="L54" s="35">
        <f t="shared" si="1"/>
        <v>0.96402877697841727</v>
      </c>
      <c r="M54" s="36" t="s">
        <v>128</v>
      </c>
    </row>
    <row r="55" spans="1:13" ht="45">
      <c r="A55" s="32" t="s">
        <v>49</v>
      </c>
      <c r="B55" s="33">
        <v>249</v>
      </c>
      <c r="C55" s="34">
        <v>249</v>
      </c>
      <c r="D55" s="33">
        <v>0</v>
      </c>
      <c r="E55" s="34">
        <v>0</v>
      </c>
      <c r="F55" s="33">
        <v>2351</v>
      </c>
      <c r="G55" s="34">
        <v>1300</v>
      </c>
      <c r="H55" s="44">
        <v>140</v>
      </c>
      <c r="I55" s="43">
        <v>50</v>
      </c>
      <c r="J55" s="33">
        <f t="shared" si="0"/>
        <v>2740</v>
      </c>
      <c r="K55" s="33">
        <f t="shared" si="0"/>
        <v>1599</v>
      </c>
      <c r="L55" s="35">
        <f t="shared" si="1"/>
        <v>0.58357664233576645</v>
      </c>
      <c r="M55" s="36" t="s">
        <v>129</v>
      </c>
    </row>
    <row r="56" spans="1:13" ht="29.25" customHeight="1">
      <c r="A56" s="32" t="s">
        <v>89</v>
      </c>
      <c r="B56" s="33">
        <v>300</v>
      </c>
      <c r="C56" s="34">
        <v>100</v>
      </c>
      <c r="D56" s="33">
        <v>0</v>
      </c>
      <c r="E56" s="34">
        <v>0</v>
      </c>
      <c r="F56" s="33">
        <v>300</v>
      </c>
      <c r="G56" s="34">
        <v>150</v>
      </c>
      <c r="H56" s="44">
        <v>30</v>
      </c>
      <c r="I56" s="43">
        <v>30</v>
      </c>
      <c r="J56" s="33">
        <f t="shared" si="0"/>
        <v>630</v>
      </c>
      <c r="K56" s="33">
        <f t="shared" si="0"/>
        <v>280</v>
      </c>
      <c r="L56" s="35">
        <f t="shared" si="1"/>
        <v>0.44444444444444442</v>
      </c>
      <c r="M56" s="36" t="s">
        <v>130</v>
      </c>
    </row>
    <row r="57" spans="1:13" ht="30">
      <c r="A57" s="32" t="s">
        <v>90</v>
      </c>
      <c r="B57" s="33">
        <v>149</v>
      </c>
      <c r="C57" s="34">
        <v>149</v>
      </c>
      <c r="D57" s="33">
        <v>0</v>
      </c>
      <c r="E57" s="34">
        <v>0</v>
      </c>
      <c r="F57" s="33">
        <v>650</v>
      </c>
      <c r="G57" s="34">
        <v>450</v>
      </c>
      <c r="H57" s="44">
        <v>500</v>
      </c>
      <c r="I57" s="43">
        <v>50</v>
      </c>
      <c r="J57" s="33">
        <f t="shared" si="0"/>
        <v>1299</v>
      </c>
      <c r="K57" s="33">
        <f t="shared" si="0"/>
        <v>649</v>
      </c>
      <c r="L57" s="35">
        <f t="shared" si="1"/>
        <v>0.49961508852963821</v>
      </c>
      <c r="M57" s="36" t="s">
        <v>176</v>
      </c>
    </row>
    <row r="58" spans="1:13" ht="30">
      <c r="A58" s="32" t="s">
        <v>91</v>
      </c>
      <c r="B58" s="33">
        <v>250</v>
      </c>
      <c r="C58" s="34">
        <v>0</v>
      </c>
      <c r="D58" s="33">
        <v>200</v>
      </c>
      <c r="E58" s="34">
        <v>0</v>
      </c>
      <c r="F58" s="33">
        <v>2250</v>
      </c>
      <c r="G58" s="34">
        <v>1500</v>
      </c>
      <c r="H58" s="33">
        <v>192</v>
      </c>
      <c r="I58" s="34">
        <v>192</v>
      </c>
      <c r="J58" s="33">
        <f t="shared" si="0"/>
        <v>2892</v>
      </c>
      <c r="K58" s="33">
        <f t="shared" si="0"/>
        <v>1692</v>
      </c>
      <c r="L58" s="35">
        <f t="shared" si="1"/>
        <v>0.58506224066390045</v>
      </c>
      <c r="M58" s="36" t="s">
        <v>131</v>
      </c>
    </row>
    <row r="59" spans="1:13" ht="30">
      <c r="A59" s="32" t="s">
        <v>92</v>
      </c>
      <c r="B59" s="37">
        <v>200</v>
      </c>
      <c r="C59" s="34">
        <v>175</v>
      </c>
      <c r="D59" s="33">
        <v>200</v>
      </c>
      <c r="E59" s="34">
        <v>200</v>
      </c>
      <c r="F59" s="33">
        <v>0</v>
      </c>
      <c r="G59" s="34">
        <v>0</v>
      </c>
      <c r="H59" s="33">
        <v>0</v>
      </c>
      <c r="I59" s="34">
        <v>0</v>
      </c>
      <c r="J59" s="33">
        <f t="shared" si="0"/>
        <v>400</v>
      </c>
      <c r="K59" s="33">
        <f t="shared" si="0"/>
        <v>375</v>
      </c>
      <c r="L59" s="35">
        <f t="shared" si="1"/>
        <v>0.9375</v>
      </c>
      <c r="M59" s="36" t="s">
        <v>132</v>
      </c>
    </row>
    <row r="60" spans="1:13" ht="45">
      <c r="A60" s="32" t="s">
        <v>50</v>
      </c>
      <c r="B60" s="33">
        <v>175</v>
      </c>
      <c r="C60" s="34">
        <v>0</v>
      </c>
      <c r="D60" s="33">
        <v>225</v>
      </c>
      <c r="E60" s="34">
        <v>0</v>
      </c>
      <c r="F60" s="33">
        <v>1100</v>
      </c>
      <c r="G60" s="34">
        <v>500</v>
      </c>
      <c r="H60" s="33">
        <v>90</v>
      </c>
      <c r="I60" s="34">
        <v>90</v>
      </c>
      <c r="J60" s="33">
        <f t="shared" si="0"/>
        <v>1590</v>
      </c>
      <c r="K60" s="33">
        <f t="shared" si="0"/>
        <v>590</v>
      </c>
      <c r="L60" s="35">
        <f t="shared" si="1"/>
        <v>0.37106918238993708</v>
      </c>
      <c r="M60" s="36" t="s">
        <v>157</v>
      </c>
    </row>
    <row r="61" spans="1:13">
      <c r="A61" s="32" t="s">
        <v>51</v>
      </c>
      <c r="B61" s="33">
        <v>0</v>
      </c>
      <c r="C61" s="34">
        <v>0</v>
      </c>
      <c r="D61" s="33">
        <v>250</v>
      </c>
      <c r="E61" s="34">
        <v>250</v>
      </c>
      <c r="F61" s="33">
        <v>365</v>
      </c>
      <c r="G61" s="34">
        <v>290</v>
      </c>
      <c r="H61" s="33">
        <v>95</v>
      </c>
      <c r="I61" s="34">
        <v>95</v>
      </c>
      <c r="J61" s="33">
        <f t="shared" si="0"/>
        <v>710</v>
      </c>
      <c r="K61" s="33">
        <f t="shared" si="0"/>
        <v>635</v>
      </c>
      <c r="L61" s="35">
        <f t="shared" si="1"/>
        <v>0.89436619718309862</v>
      </c>
      <c r="M61" s="36" t="s">
        <v>158</v>
      </c>
    </row>
    <row r="62" spans="1:13" ht="30">
      <c r="A62" s="32" t="s">
        <v>93</v>
      </c>
      <c r="B62" s="33">
        <v>140</v>
      </c>
      <c r="C62" s="34">
        <v>0</v>
      </c>
      <c r="D62" s="33">
        <v>0</v>
      </c>
      <c r="E62" s="34">
        <v>0</v>
      </c>
      <c r="F62" s="33">
        <v>200</v>
      </c>
      <c r="G62" s="34">
        <v>200</v>
      </c>
      <c r="H62" s="33">
        <v>150</v>
      </c>
      <c r="I62" s="34">
        <v>120</v>
      </c>
      <c r="J62" s="33">
        <f t="shared" si="0"/>
        <v>490</v>
      </c>
      <c r="K62" s="33">
        <f t="shared" si="0"/>
        <v>320</v>
      </c>
      <c r="L62" s="35">
        <f t="shared" si="1"/>
        <v>0.65306122448979587</v>
      </c>
      <c r="M62" s="36" t="s">
        <v>133</v>
      </c>
    </row>
    <row r="63" spans="1:13" ht="14.25" customHeight="1">
      <c r="A63" s="32" t="s">
        <v>52</v>
      </c>
      <c r="B63" s="33">
        <v>0</v>
      </c>
      <c r="C63" s="34">
        <v>0</v>
      </c>
      <c r="D63" s="33">
        <v>0</v>
      </c>
      <c r="E63" s="34">
        <v>0</v>
      </c>
      <c r="F63" s="33">
        <v>800</v>
      </c>
      <c r="G63" s="34">
        <v>500</v>
      </c>
      <c r="H63" s="33">
        <v>200</v>
      </c>
      <c r="I63" s="34">
        <v>200</v>
      </c>
      <c r="J63" s="33">
        <f t="shared" si="0"/>
        <v>1000</v>
      </c>
      <c r="K63" s="33">
        <f t="shared" si="0"/>
        <v>700</v>
      </c>
      <c r="L63" s="35">
        <f t="shared" si="1"/>
        <v>0.7</v>
      </c>
      <c r="M63" s="36" t="s">
        <v>134</v>
      </c>
    </row>
    <row r="64" spans="1:13" ht="30">
      <c r="A64" s="32" t="s">
        <v>53</v>
      </c>
      <c r="B64" s="33">
        <v>0</v>
      </c>
      <c r="C64" s="34">
        <v>0</v>
      </c>
      <c r="D64" s="33">
        <v>0</v>
      </c>
      <c r="E64" s="34">
        <v>0</v>
      </c>
      <c r="F64" s="33">
        <v>1480</v>
      </c>
      <c r="G64" s="34">
        <v>757</v>
      </c>
      <c r="H64" s="45">
        <v>100</v>
      </c>
      <c r="I64" s="34">
        <v>100</v>
      </c>
      <c r="J64" s="33">
        <f t="shared" si="0"/>
        <v>1580</v>
      </c>
      <c r="K64" s="33">
        <f t="shared" si="0"/>
        <v>857</v>
      </c>
      <c r="L64" s="35">
        <f t="shared" si="1"/>
        <v>0.54240506329113924</v>
      </c>
      <c r="M64" s="36" t="s">
        <v>135</v>
      </c>
    </row>
    <row r="65" spans="1:13" ht="30">
      <c r="A65" s="32" t="s">
        <v>54</v>
      </c>
      <c r="B65" s="33">
        <v>300</v>
      </c>
      <c r="C65" s="34">
        <v>0</v>
      </c>
      <c r="D65" s="33">
        <v>200</v>
      </c>
      <c r="E65" s="34">
        <v>0</v>
      </c>
      <c r="F65" s="33">
        <v>0</v>
      </c>
      <c r="G65" s="34">
        <v>0</v>
      </c>
      <c r="H65" s="33">
        <v>50</v>
      </c>
      <c r="I65" s="34">
        <v>0</v>
      </c>
      <c r="J65" s="33">
        <f t="shared" si="0"/>
        <v>550</v>
      </c>
      <c r="K65" s="33">
        <f t="shared" si="0"/>
        <v>0</v>
      </c>
      <c r="L65" s="35">
        <f t="shared" si="1"/>
        <v>0</v>
      </c>
      <c r="M65" s="36" t="s">
        <v>136</v>
      </c>
    </row>
    <row r="66" spans="1:13" ht="45.75" customHeight="1">
      <c r="A66" s="32" t="s">
        <v>55</v>
      </c>
      <c r="B66" s="33">
        <v>0</v>
      </c>
      <c r="C66" s="34">
        <v>0</v>
      </c>
      <c r="D66" s="33">
        <v>0</v>
      </c>
      <c r="E66" s="34">
        <v>0</v>
      </c>
      <c r="F66" s="33">
        <v>730</v>
      </c>
      <c r="G66" s="34">
        <v>380</v>
      </c>
      <c r="H66" s="33">
        <v>465</v>
      </c>
      <c r="I66" s="34">
        <v>120</v>
      </c>
      <c r="J66" s="33">
        <f t="shared" si="0"/>
        <v>1195</v>
      </c>
      <c r="K66" s="33">
        <f t="shared" si="0"/>
        <v>500</v>
      </c>
      <c r="L66" s="35">
        <f t="shared" si="1"/>
        <v>0.41841004184100417</v>
      </c>
      <c r="M66" s="36" t="s">
        <v>159</v>
      </c>
    </row>
    <row r="67" spans="1:13">
      <c r="A67" s="32" t="s">
        <v>56</v>
      </c>
      <c r="B67" s="33">
        <v>0</v>
      </c>
      <c r="C67" s="34">
        <v>0</v>
      </c>
      <c r="D67" s="33">
        <v>432</v>
      </c>
      <c r="E67" s="34">
        <v>360</v>
      </c>
      <c r="F67" s="33">
        <v>0</v>
      </c>
      <c r="G67" s="34">
        <v>0</v>
      </c>
      <c r="H67" s="33">
        <v>0</v>
      </c>
      <c r="I67" s="34">
        <v>0</v>
      </c>
      <c r="J67" s="33">
        <f t="shared" si="0"/>
        <v>432</v>
      </c>
      <c r="K67" s="33">
        <f t="shared" si="0"/>
        <v>360</v>
      </c>
      <c r="L67" s="35">
        <f t="shared" si="1"/>
        <v>0.83333333333333337</v>
      </c>
      <c r="M67" s="36" t="s">
        <v>57</v>
      </c>
    </row>
    <row r="68" spans="1:13">
      <c r="A68" s="32" t="s">
        <v>58</v>
      </c>
      <c r="B68" s="33">
        <v>200</v>
      </c>
      <c r="C68" s="34">
        <v>200</v>
      </c>
      <c r="D68" s="33">
        <v>172</v>
      </c>
      <c r="E68" s="34">
        <v>172</v>
      </c>
      <c r="F68" s="33">
        <v>300</v>
      </c>
      <c r="G68" s="34">
        <v>300</v>
      </c>
      <c r="H68" s="33">
        <v>50</v>
      </c>
      <c r="I68" s="34">
        <v>50</v>
      </c>
      <c r="J68" s="33">
        <f t="shared" si="0"/>
        <v>722</v>
      </c>
      <c r="K68" s="33">
        <f t="shared" si="0"/>
        <v>722</v>
      </c>
      <c r="L68" s="35">
        <f t="shared" si="1"/>
        <v>1</v>
      </c>
      <c r="M68" s="36" t="s">
        <v>4</v>
      </c>
    </row>
    <row r="69" spans="1:13">
      <c r="A69" s="32" t="s">
        <v>59</v>
      </c>
      <c r="B69" s="33">
        <v>0</v>
      </c>
      <c r="C69" s="34">
        <v>0</v>
      </c>
      <c r="D69" s="33">
        <v>0</v>
      </c>
      <c r="E69" s="34">
        <v>0</v>
      </c>
      <c r="F69" s="33">
        <v>1400</v>
      </c>
      <c r="G69" s="34">
        <v>0</v>
      </c>
      <c r="H69" s="33">
        <v>300</v>
      </c>
      <c r="I69" s="34">
        <v>0</v>
      </c>
      <c r="J69" s="33">
        <f t="shared" si="0"/>
        <v>1700</v>
      </c>
      <c r="K69" s="33">
        <f t="shared" si="0"/>
        <v>0</v>
      </c>
      <c r="L69" s="35">
        <f t="shared" si="1"/>
        <v>0</v>
      </c>
      <c r="M69" s="36" t="s">
        <v>137</v>
      </c>
    </row>
    <row r="70" spans="1:13">
      <c r="A70" s="32" t="s">
        <v>60</v>
      </c>
      <c r="B70" s="33">
        <v>130</v>
      </c>
      <c r="C70" s="34">
        <v>130</v>
      </c>
      <c r="D70" s="33">
        <v>190</v>
      </c>
      <c r="E70" s="34">
        <v>90</v>
      </c>
      <c r="F70" s="33">
        <v>160</v>
      </c>
      <c r="G70" s="34">
        <v>160</v>
      </c>
      <c r="H70" s="33">
        <v>0</v>
      </c>
      <c r="I70" s="34">
        <v>0</v>
      </c>
      <c r="J70" s="33">
        <f t="shared" ref="J70:K88" si="2">SUM(B70,D70,F70,H70)</f>
        <v>480</v>
      </c>
      <c r="K70" s="33">
        <f t="shared" si="2"/>
        <v>380</v>
      </c>
      <c r="L70" s="35">
        <f t="shared" si="1"/>
        <v>0.79166666666666663</v>
      </c>
      <c r="M70" s="36" t="s">
        <v>138</v>
      </c>
    </row>
    <row r="71" spans="1:13">
      <c r="A71" s="32" t="s">
        <v>61</v>
      </c>
      <c r="B71" s="33">
        <v>510</v>
      </c>
      <c r="C71" s="34">
        <v>510</v>
      </c>
      <c r="D71" s="33">
        <v>220</v>
      </c>
      <c r="E71" s="34">
        <v>220</v>
      </c>
      <c r="F71" s="33">
        <v>0</v>
      </c>
      <c r="G71" s="34">
        <v>0</v>
      </c>
      <c r="H71" s="33">
        <v>0</v>
      </c>
      <c r="I71" s="34">
        <v>0</v>
      </c>
      <c r="J71" s="33">
        <f t="shared" si="2"/>
        <v>730</v>
      </c>
      <c r="K71" s="33">
        <f t="shared" si="2"/>
        <v>730</v>
      </c>
      <c r="L71" s="35">
        <f t="shared" ref="L71:L88" si="3">K71/J71</f>
        <v>1</v>
      </c>
      <c r="M71" s="36" t="s">
        <v>4</v>
      </c>
    </row>
    <row r="72" spans="1:13">
      <c r="A72" s="32" t="s">
        <v>62</v>
      </c>
      <c r="B72" s="33">
        <v>0</v>
      </c>
      <c r="C72" s="34">
        <v>0</v>
      </c>
      <c r="D72" s="33">
        <v>300</v>
      </c>
      <c r="E72" s="34">
        <v>0</v>
      </c>
      <c r="F72" s="33">
        <v>400</v>
      </c>
      <c r="G72" s="34">
        <v>0</v>
      </c>
      <c r="H72" s="33">
        <v>100</v>
      </c>
      <c r="I72" s="34">
        <v>30</v>
      </c>
      <c r="J72" s="33">
        <f t="shared" si="2"/>
        <v>800</v>
      </c>
      <c r="K72" s="33">
        <f t="shared" si="2"/>
        <v>30</v>
      </c>
      <c r="L72" s="35">
        <f t="shared" si="3"/>
        <v>3.7499999999999999E-2</v>
      </c>
      <c r="M72" s="36" t="s">
        <v>139</v>
      </c>
    </row>
    <row r="73" spans="1:13">
      <c r="A73" s="32" t="s">
        <v>63</v>
      </c>
      <c r="B73" s="33">
        <v>0</v>
      </c>
      <c r="C73" s="34">
        <v>0</v>
      </c>
      <c r="D73" s="33">
        <v>1700</v>
      </c>
      <c r="E73" s="34">
        <v>1100</v>
      </c>
      <c r="F73" s="33">
        <v>0</v>
      </c>
      <c r="G73" s="34">
        <v>0</v>
      </c>
      <c r="H73" s="33">
        <v>0</v>
      </c>
      <c r="I73" s="34">
        <v>0</v>
      </c>
      <c r="J73" s="33">
        <f t="shared" si="2"/>
        <v>1700</v>
      </c>
      <c r="K73" s="33">
        <f t="shared" si="2"/>
        <v>1100</v>
      </c>
      <c r="L73" s="35">
        <f t="shared" si="3"/>
        <v>0.6470588235294118</v>
      </c>
      <c r="M73" s="36" t="s">
        <v>149</v>
      </c>
    </row>
    <row r="74" spans="1:13" ht="30">
      <c r="A74" s="32" t="s">
        <v>64</v>
      </c>
      <c r="B74" s="33">
        <v>350</v>
      </c>
      <c r="C74" s="34">
        <v>250</v>
      </c>
      <c r="D74" s="33">
        <v>200</v>
      </c>
      <c r="E74" s="34">
        <v>200</v>
      </c>
      <c r="F74" s="33">
        <v>300</v>
      </c>
      <c r="G74" s="34">
        <v>300</v>
      </c>
      <c r="H74" s="33">
        <v>200</v>
      </c>
      <c r="I74" s="34">
        <v>200</v>
      </c>
      <c r="J74" s="33">
        <f t="shared" si="2"/>
        <v>1050</v>
      </c>
      <c r="K74" s="33">
        <f t="shared" si="2"/>
        <v>950</v>
      </c>
      <c r="L74" s="35">
        <f t="shared" si="3"/>
        <v>0.90476190476190477</v>
      </c>
      <c r="M74" s="36" t="s">
        <v>160</v>
      </c>
    </row>
    <row r="75" spans="1:13">
      <c r="A75" s="32" t="s">
        <v>65</v>
      </c>
      <c r="B75" s="33">
        <v>0</v>
      </c>
      <c r="C75" s="34">
        <v>0</v>
      </c>
      <c r="D75" s="33">
        <v>300</v>
      </c>
      <c r="E75" s="34">
        <v>300</v>
      </c>
      <c r="F75" s="33">
        <v>0</v>
      </c>
      <c r="G75" s="34">
        <v>0</v>
      </c>
      <c r="H75" s="33">
        <v>0</v>
      </c>
      <c r="I75" s="34">
        <v>0</v>
      </c>
      <c r="J75" s="33">
        <f t="shared" si="2"/>
        <v>300</v>
      </c>
      <c r="K75" s="33">
        <f t="shared" si="2"/>
        <v>300</v>
      </c>
      <c r="L75" s="35">
        <f t="shared" si="3"/>
        <v>1</v>
      </c>
      <c r="M75" s="36" t="s">
        <v>4</v>
      </c>
    </row>
    <row r="76" spans="1:13">
      <c r="A76" s="32" t="s">
        <v>66</v>
      </c>
      <c r="B76" s="33">
        <v>50</v>
      </c>
      <c r="C76" s="34">
        <v>0</v>
      </c>
      <c r="D76" s="33">
        <v>200</v>
      </c>
      <c r="E76" s="34">
        <v>0</v>
      </c>
      <c r="F76" s="33">
        <v>700</v>
      </c>
      <c r="G76" s="34">
        <v>0</v>
      </c>
      <c r="H76" s="33">
        <v>150</v>
      </c>
      <c r="I76" s="34">
        <v>0</v>
      </c>
      <c r="J76" s="33">
        <f t="shared" si="2"/>
        <v>1100</v>
      </c>
      <c r="K76" s="33">
        <f t="shared" si="2"/>
        <v>0</v>
      </c>
      <c r="L76" s="35">
        <f t="shared" si="3"/>
        <v>0</v>
      </c>
      <c r="M76" s="36" t="s">
        <v>67</v>
      </c>
    </row>
    <row r="77" spans="1:13" ht="30">
      <c r="A77" s="32" t="s">
        <v>68</v>
      </c>
      <c r="B77" s="45">
        <v>720</v>
      </c>
      <c r="C77" s="34">
        <v>300</v>
      </c>
      <c r="D77" s="33">
        <v>0</v>
      </c>
      <c r="E77" s="34">
        <v>0</v>
      </c>
      <c r="F77" s="45">
        <v>645</v>
      </c>
      <c r="G77" s="34">
        <v>285</v>
      </c>
      <c r="H77" s="33">
        <v>150</v>
      </c>
      <c r="I77" s="34">
        <v>0</v>
      </c>
      <c r="J77" s="33">
        <f t="shared" si="2"/>
        <v>1515</v>
      </c>
      <c r="K77" s="33">
        <f t="shared" si="2"/>
        <v>585</v>
      </c>
      <c r="L77" s="35">
        <f t="shared" si="3"/>
        <v>0.38613861386138615</v>
      </c>
      <c r="M77" s="36" t="s">
        <v>140</v>
      </c>
    </row>
    <row r="78" spans="1:13" ht="45">
      <c r="A78" s="32" t="s">
        <v>69</v>
      </c>
      <c r="B78" s="45">
        <v>955</v>
      </c>
      <c r="C78" s="34">
        <v>465</v>
      </c>
      <c r="D78" s="33">
        <v>1450</v>
      </c>
      <c r="E78" s="34">
        <v>0</v>
      </c>
      <c r="F78" s="45">
        <v>0</v>
      </c>
      <c r="G78" s="34">
        <v>0</v>
      </c>
      <c r="H78" s="33">
        <v>50</v>
      </c>
      <c r="I78" s="34">
        <v>50</v>
      </c>
      <c r="J78" s="33">
        <f t="shared" si="2"/>
        <v>2455</v>
      </c>
      <c r="K78" s="33">
        <f t="shared" si="2"/>
        <v>515</v>
      </c>
      <c r="L78" s="35">
        <f t="shared" si="3"/>
        <v>0.20977596741344195</v>
      </c>
      <c r="M78" s="36" t="s">
        <v>141</v>
      </c>
    </row>
    <row r="79" spans="1:13">
      <c r="A79" s="32" t="s">
        <v>70</v>
      </c>
      <c r="B79" s="33">
        <v>0</v>
      </c>
      <c r="C79" s="34">
        <v>0</v>
      </c>
      <c r="D79" s="33">
        <v>200</v>
      </c>
      <c r="E79" s="34">
        <v>200</v>
      </c>
      <c r="F79" s="33">
        <v>200</v>
      </c>
      <c r="G79" s="34">
        <v>150</v>
      </c>
      <c r="H79" s="45">
        <v>25</v>
      </c>
      <c r="I79" s="34">
        <v>25</v>
      </c>
      <c r="J79" s="33">
        <f t="shared" si="2"/>
        <v>425</v>
      </c>
      <c r="K79" s="33">
        <f t="shared" si="2"/>
        <v>375</v>
      </c>
      <c r="L79" s="35">
        <f t="shared" si="3"/>
        <v>0.88235294117647056</v>
      </c>
      <c r="M79" s="36" t="s">
        <v>142</v>
      </c>
    </row>
    <row r="80" spans="1:13" ht="30">
      <c r="A80" s="32" t="s">
        <v>71</v>
      </c>
      <c r="B80" s="33">
        <v>500</v>
      </c>
      <c r="C80" s="34">
        <v>500</v>
      </c>
      <c r="D80" s="33">
        <v>52</v>
      </c>
      <c r="E80" s="34">
        <v>52</v>
      </c>
      <c r="F80" s="33">
        <v>180</v>
      </c>
      <c r="G80" s="34">
        <v>180</v>
      </c>
      <c r="H80" s="33">
        <v>20</v>
      </c>
      <c r="I80" s="34">
        <v>20</v>
      </c>
      <c r="J80" s="33">
        <f t="shared" si="2"/>
        <v>752</v>
      </c>
      <c r="K80" s="33">
        <f t="shared" si="2"/>
        <v>752</v>
      </c>
      <c r="L80" s="35">
        <f t="shared" si="3"/>
        <v>1</v>
      </c>
      <c r="M80" s="36" t="s">
        <v>143</v>
      </c>
    </row>
    <row r="81" spans="1:13" ht="45">
      <c r="A81" s="32" t="s">
        <v>72</v>
      </c>
      <c r="B81" s="37">
        <v>0</v>
      </c>
      <c r="C81" s="34">
        <v>0</v>
      </c>
      <c r="D81" s="33">
        <v>0</v>
      </c>
      <c r="E81" s="34">
        <v>0</v>
      </c>
      <c r="F81" s="37">
        <v>800</v>
      </c>
      <c r="G81" s="34">
        <v>650</v>
      </c>
      <c r="H81" s="33">
        <v>300</v>
      </c>
      <c r="I81" s="34">
        <v>80</v>
      </c>
      <c r="J81" s="33">
        <f t="shared" si="2"/>
        <v>1100</v>
      </c>
      <c r="K81" s="33">
        <f t="shared" si="2"/>
        <v>730</v>
      </c>
      <c r="L81" s="35">
        <f t="shared" si="3"/>
        <v>0.66363636363636369</v>
      </c>
      <c r="M81" s="36" t="s">
        <v>177</v>
      </c>
    </row>
    <row r="82" spans="1:13" ht="30">
      <c r="A82" s="32" t="s">
        <v>73</v>
      </c>
      <c r="B82" s="33">
        <v>100</v>
      </c>
      <c r="C82" s="34">
        <v>100</v>
      </c>
      <c r="D82" s="33">
        <v>0</v>
      </c>
      <c r="E82" s="34">
        <v>0</v>
      </c>
      <c r="F82" s="33">
        <v>120</v>
      </c>
      <c r="G82" s="34">
        <v>120</v>
      </c>
      <c r="H82" s="33">
        <v>300</v>
      </c>
      <c r="I82" s="34">
        <v>160</v>
      </c>
      <c r="J82" s="33">
        <f t="shared" si="2"/>
        <v>520</v>
      </c>
      <c r="K82" s="33">
        <f t="shared" si="2"/>
        <v>380</v>
      </c>
      <c r="L82" s="35">
        <f t="shared" si="3"/>
        <v>0.73076923076923073</v>
      </c>
      <c r="M82" s="36" t="s">
        <v>144</v>
      </c>
    </row>
    <row r="83" spans="1:13" ht="44.25" customHeight="1">
      <c r="A83" s="32" t="s">
        <v>74</v>
      </c>
      <c r="B83" s="33">
        <v>180</v>
      </c>
      <c r="C83" s="34">
        <v>180</v>
      </c>
      <c r="D83" s="33">
        <v>0</v>
      </c>
      <c r="E83" s="34">
        <v>0</v>
      </c>
      <c r="F83" s="33">
        <v>420</v>
      </c>
      <c r="G83" s="34">
        <v>180</v>
      </c>
      <c r="H83" s="33">
        <v>80</v>
      </c>
      <c r="I83" s="34">
        <v>80</v>
      </c>
      <c r="J83" s="33">
        <f t="shared" si="2"/>
        <v>680</v>
      </c>
      <c r="K83" s="33">
        <f t="shared" si="2"/>
        <v>440</v>
      </c>
      <c r="L83" s="35">
        <f t="shared" si="3"/>
        <v>0.6470588235294118</v>
      </c>
      <c r="M83" s="36" t="s">
        <v>145</v>
      </c>
    </row>
    <row r="84" spans="1:13" ht="30">
      <c r="A84" s="32" t="s">
        <v>75</v>
      </c>
      <c r="B84" s="45">
        <v>200</v>
      </c>
      <c r="C84" s="34">
        <v>50</v>
      </c>
      <c r="D84" s="33">
        <v>80</v>
      </c>
      <c r="E84" s="34">
        <v>80</v>
      </c>
      <c r="F84" s="45">
        <v>300</v>
      </c>
      <c r="G84" s="34">
        <v>300</v>
      </c>
      <c r="H84" s="33">
        <v>50</v>
      </c>
      <c r="I84" s="34">
        <v>50</v>
      </c>
      <c r="J84" s="33">
        <f t="shared" si="2"/>
        <v>630</v>
      </c>
      <c r="K84" s="33">
        <f t="shared" si="2"/>
        <v>480</v>
      </c>
      <c r="L84" s="35">
        <f t="shared" si="3"/>
        <v>0.76190476190476186</v>
      </c>
      <c r="M84" s="36" t="s">
        <v>178</v>
      </c>
    </row>
    <row r="85" spans="1:13" ht="30">
      <c r="A85" s="32" t="s">
        <v>76</v>
      </c>
      <c r="B85" s="33">
        <v>500</v>
      </c>
      <c r="C85" s="34">
        <v>500</v>
      </c>
      <c r="D85" s="33">
        <v>0</v>
      </c>
      <c r="E85" s="34">
        <v>0</v>
      </c>
      <c r="F85" s="33">
        <v>400</v>
      </c>
      <c r="G85" s="34">
        <v>400</v>
      </c>
      <c r="H85" s="33">
        <v>360</v>
      </c>
      <c r="I85" s="34">
        <v>130</v>
      </c>
      <c r="J85" s="33">
        <f t="shared" si="2"/>
        <v>1260</v>
      </c>
      <c r="K85" s="33">
        <f t="shared" si="2"/>
        <v>1030</v>
      </c>
      <c r="L85" s="35">
        <f t="shared" si="3"/>
        <v>0.81746031746031744</v>
      </c>
      <c r="M85" s="36" t="s">
        <v>146</v>
      </c>
    </row>
    <row r="86" spans="1:13" ht="15.75" customHeight="1">
      <c r="A86" s="32" t="s">
        <v>77</v>
      </c>
      <c r="B86" s="33">
        <v>0</v>
      </c>
      <c r="C86" s="34">
        <v>0</v>
      </c>
      <c r="D86" s="33">
        <v>0</v>
      </c>
      <c r="E86" s="34">
        <v>0</v>
      </c>
      <c r="F86" s="33">
        <v>543</v>
      </c>
      <c r="G86" s="34">
        <v>500</v>
      </c>
      <c r="H86" s="33">
        <v>480</v>
      </c>
      <c r="I86" s="34">
        <v>120</v>
      </c>
      <c r="J86" s="33">
        <f t="shared" si="2"/>
        <v>1023</v>
      </c>
      <c r="K86" s="33">
        <f t="shared" si="2"/>
        <v>620</v>
      </c>
      <c r="L86" s="35">
        <f t="shared" si="3"/>
        <v>0.60606060606060608</v>
      </c>
      <c r="M86" s="36" t="s">
        <v>147</v>
      </c>
    </row>
    <row r="87" spans="1:13" ht="14.25" customHeight="1">
      <c r="A87" s="32" t="s">
        <v>78</v>
      </c>
      <c r="B87" s="33">
        <v>0</v>
      </c>
      <c r="C87" s="34">
        <v>0</v>
      </c>
      <c r="D87" s="33">
        <v>0</v>
      </c>
      <c r="E87" s="34">
        <v>0</v>
      </c>
      <c r="F87" s="33">
        <v>235</v>
      </c>
      <c r="G87" s="34">
        <v>235</v>
      </c>
      <c r="H87" s="33">
        <v>15</v>
      </c>
      <c r="I87" s="34">
        <v>15</v>
      </c>
      <c r="J87" s="33">
        <f t="shared" si="2"/>
        <v>250</v>
      </c>
      <c r="K87" s="33">
        <f t="shared" si="2"/>
        <v>250</v>
      </c>
      <c r="L87" s="35">
        <f t="shared" si="3"/>
        <v>1</v>
      </c>
      <c r="M87" s="36" t="s">
        <v>4</v>
      </c>
    </row>
    <row r="88" spans="1:13" ht="30.75" thickBot="1">
      <c r="A88" s="29" t="s">
        <v>79</v>
      </c>
      <c r="B88" s="30">
        <v>30</v>
      </c>
      <c r="C88" s="31">
        <v>30</v>
      </c>
      <c r="D88" s="30">
        <v>0</v>
      </c>
      <c r="E88" s="31">
        <v>0</v>
      </c>
      <c r="F88" s="30">
        <v>780</v>
      </c>
      <c r="G88" s="31">
        <v>550</v>
      </c>
      <c r="H88" s="30">
        <v>20</v>
      </c>
      <c r="I88" s="31">
        <v>20</v>
      </c>
      <c r="J88" s="46">
        <f t="shared" si="2"/>
        <v>830</v>
      </c>
      <c r="K88" s="30">
        <f t="shared" si="2"/>
        <v>600</v>
      </c>
      <c r="L88" s="35">
        <f t="shared" si="3"/>
        <v>0.72289156626506024</v>
      </c>
      <c r="M88" s="36" t="s">
        <v>148</v>
      </c>
    </row>
    <row r="89" spans="1:13" ht="15.75" thickBot="1">
      <c r="A89" s="25" t="s">
        <v>151</v>
      </c>
      <c r="B89" s="8">
        <f t="shared" ref="B89:I89" si="4">SUM(B5:B88)</f>
        <v>17309</v>
      </c>
      <c r="C89" s="7">
        <f t="shared" si="4"/>
        <v>10452</v>
      </c>
      <c r="D89" s="8">
        <f t="shared" si="4"/>
        <v>14999</v>
      </c>
      <c r="E89" s="7">
        <f t="shared" si="4"/>
        <v>8844</v>
      </c>
      <c r="F89" s="8">
        <f t="shared" si="4"/>
        <v>56594</v>
      </c>
      <c r="G89" s="7">
        <f t="shared" si="4"/>
        <v>32724</v>
      </c>
      <c r="H89" s="8">
        <f t="shared" si="4"/>
        <v>12125</v>
      </c>
      <c r="I89" s="7">
        <f t="shared" si="4"/>
        <v>6318</v>
      </c>
      <c r="J89" s="6">
        <f>SUM(J5:J88)</f>
        <v>101027</v>
      </c>
      <c r="K89" s="7">
        <f>SUM(K5:K88)</f>
        <v>58338</v>
      </c>
    </row>
    <row r="90" spans="1:13" ht="15.75" thickBot="1">
      <c r="A90" s="26" t="s">
        <v>164</v>
      </c>
      <c r="B90" s="14">
        <f t="shared" ref="B90:K90" si="5">AVERAGE(B5:B88)</f>
        <v>206.0595238095238</v>
      </c>
      <c r="C90" s="15">
        <f t="shared" si="5"/>
        <v>124.42857142857143</v>
      </c>
      <c r="D90" s="14">
        <f t="shared" si="5"/>
        <v>178.5595238095238</v>
      </c>
      <c r="E90" s="15">
        <f t="shared" si="5"/>
        <v>105.28571428571429</v>
      </c>
      <c r="F90" s="14">
        <f t="shared" si="5"/>
        <v>673.73809523809518</v>
      </c>
      <c r="G90" s="15">
        <f t="shared" si="5"/>
        <v>389.57142857142856</v>
      </c>
      <c r="H90" s="14">
        <f t="shared" si="5"/>
        <v>144.3452380952381</v>
      </c>
      <c r="I90" s="15">
        <f t="shared" si="5"/>
        <v>75.214285714285708</v>
      </c>
      <c r="J90" s="14">
        <f t="shared" si="5"/>
        <v>1202.702380952381</v>
      </c>
      <c r="K90" s="15">
        <f t="shared" si="5"/>
        <v>694.5</v>
      </c>
      <c r="M90" s="3" t="s">
        <v>162</v>
      </c>
    </row>
    <row r="91" spans="1:13" ht="15.75" thickBot="1">
      <c r="A91" s="27" t="s">
        <v>165</v>
      </c>
      <c r="B91" s="16">
        <f t="shared" ref="B91:K91" si="6">MEDIAN(B5:B88)</f>
        <v>69</v>
      </c>
      <c r="C91" s="17">
        <f t="shared" si="6"/>
        <v>40</v>
      </c>
      <c r="D91" s="16">
        <f t="shared" si="6"/>
        <v>0</v>
      </c>
      <c r="E91" s="17">
        <f t="shared" si="6"/>
        <v>0</v>
      </c>
      <c r="F91" s="16">
        <f t="shared" si="6"/>
        <v>482.5</v>
      </c>
      <c r="G91" s="17">
        <f t="shared" si="6"/>
        <v>300</v>
      </c>
      <c r="H91" s="16">
        <f t="shared" si="6"/>
        <v>97.5</v>
      </c>
      <c r="I91" s="17">
        <f t="shared" si="6"/>
        <v>59</v>
      </c>
      <c r="J91" s="16">
        <f t="shared" si="6"/>
        <v>1060</v>
      </c>
      <c r="K91" s="17">
        <f t="shared" si="6"/>
        <v>612.5</v>
      </c>
    </row>
    <row r="92" spans="1:13" ht="15.75" thickBot="1"/>
    <row r="93" spans="1:13">
      <c r="A93" s="50" t="s">
        <v>152</v>
      </c>
      <c r="B93" s="19">
        <v>0</v>
      </c>
      <c r="C93" s="20">
        <v>1</v>
      </c>
      <c r="D93" s="10"/>
      <c r="E93" s="11" t="s">
        <v>153</v>
      </c>
      <c r="F93" s="12" t="s">
        <v>154</v>
      </c>
      <c r="G93" s="13" t="s">
        <v>155</v>
      </c>
    </row>
    <row r="94" spans="1:13" ht="15.75" thickBot="1">
      <c r="A94" s="51"/>
      <c r="B94" s="21">
        <v>5</v>
      </c>
      <c r="C94" s="22">
        <v>16</v>
      </c>
      <c r="D94" s="9"/>
      <c r="E94" s="9"/>
      <c r="F94" s="23">
        <v>0.62</v>
      </c>
      <c r="G94" s="24">
        <v>0.65</v>
      </c>
    </row>
    <row r="108" spans="9:13">
      <c r="I108"/>
      <c r="J108"/>
      <c r="K108"/>
      <c r="L108"/>
      <c r="M108" s="18"/>
    </row>
    <row r="109" spans="9:13">
      <c r="I109"/>
      <c r="J109"/>
      <c r="K109"/>
      <c r="L109"/>
      <c r="M109" s="18"/>
    </row>
    <row r="110" spans="9:13">
      <c r="I110"/>
      <c r="J110"/>
      <c r="K110"/>
      <c r="L110"/>
      <c r="M110" s="18"/>
    </row>
    <row r="111" spans="9:13">
      <c r="I111"/>
      <c r="J111"/>
      <c r="K111"/>
      <c r="L111"/>
      <c r="M111" s="18"/>
    </row>
    <row r="112" spans="9:13">
      <c r="I112"/>
      <c r="J112"/>
      <c r="K112"/>
      <c r="L112"/>
      <c r="M112" s="18"/>
    </row>
    <row r="113" spans="9:13">
      <c r="I113"/>
      <c r="J113"/>
      <c r="K113"/>
      <c r="L113"/>
      <c r="M113" s="18"/>
    </row>
    <row r="114" spans="9:13">
      <c r="I114"/>
      <c r="J114"/>
      <c r="K114"/>
      <c r="L114"/>
      <c r="M114" s="18"/>
    </row>
    <row r="115" spans="9:13">
      <c r="I115"/>
      <c r="J115"/>
      <c r="K115"/>
      <c r="L115"/>
      <c r="M115" s="18"/>
    </row>
    <row r="116" spans="9:13">
      <c r="I116"/>
      <c r="J116"/>
      <c r="K116"/>
      <c r="L116"/>
      <c r="M116" s="18"/>
    </row>
    <row r="117" spans="9:13">
      <c r="I117"/>
      <c r="J117"/>
      <c r="K117"/>
      <c r="L117"/>
      <c r="M117" s="18"/>
    </row>
    <row r="118" spans="9:13">
      <c r="I118"/>
      <c r="J118"/>
      <c r="K118"/>
      <c r="L118"/>
      <c r="M118" s="18"/>
    </row>
  </sheetData>
  <mergeCells count="9">
    <mergeCell ref="M3:M4"/>
    <mergeCell ref="A1:M1"/>
    <mergeCell ref="A93:A94"/>
    <mergeCell ref="A3:A4"/>
    <mergeCell ref="B3:C3"/>
    <mergeCell ref="D3:E3"/>
    <mergeCell ref="F3:G3"/>
    <mergeCell ref="H3:I3"/>
    <mergeCell ref="J3:L3"/>
  </mergeCells>
  <pageMargins left="0.7" right="0.7" top="0.5" bottom="0.5" header="0" footer="0"/>
  <pageSetup paperSize="5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sp2012-format-pub</vt:lpstr>
      <vt:lpstr>'sp2012-format-pub'!Print_Titles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Ranna Z</dc:creator>
  <cp:lastModifiedBy>remeyer</cp:lastModifiedBy>
  <cp:lastPrinted>2012-04-10T19:48:07Z</cp:lastPrinted>
  <dcterms:created xsi:type="dcterms:W3CDTF">2012-04-08T20:02:37Z</dcterms:created>
  <dcterms:modified xsi:type="dcterms:W3CDTF">2012-04-15T12:42:40Z</dcterms:modified>
</cp:coreProperties>
</file>