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443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7" i="1"/>
  <c r="H117"/>
  <c r="G117"/>
  <c r="F117"/>
  <c r="E117"/>
  <c r="D117"/>
  <c r="C117"/>
  <c r="B117"/>
  <c r="B116"/>
  <c r="E116"/>
  <c r="D116"/>
  <c r="C116"/>
  <c r="E115"/>
  <c r="D115"/>
  <c r="C115"/>
  <c r="E114"/>
  <c r="D114"/>
  <c r="C114"/>
  <c r="C113"/>
  <c r="E113"/>
  <c r="D113"/>
  <c r="I113"/>
  <c r="K105"/>
  <c r="J105"/>
  <c r="K39"/>
  <c r="J39"/>
  <c r="K93"/>
  <c r="J93"/>
  <c r="K91"/>
  <c r="J91"/>
  <c r="K62"/>
  <c r="J62"/>
  <c r="K71"/>
  <c r="J71"/>
  <c r="K50"/>
  <c r="J50"/>
  <c r="K99"/>
  <c r="J99"/>
  <c r="K100"/>
  <c r="J100"/>
  <c r="K55"/>
  <c r="J55"/>
  <c r="K24"/>
  <c r="J24"/>
  <c r="K81"/>
  <c r="J81"/>
  <c r="K80"/>
  <c r="J80"/>
  <c r="K42"/>
  <c r="J42"/>
  <c r="K84"/>
  <c r="J84"/>
  <c r="K107"/>
  <c r="J107"/>
  <c r="K27"/>
  <c r="J27"/>
  <c r="K53"/>
  <c r="J53"/>
  <c r="K68"/>
  <c r="J68"/>
  <c r="K26"/>
  <c r="J26"/>
  <c r="K67"/>
  <c r="J67"/>
  <c r="K31"/>
  <c r="J31"/>
  <c r="K51"/>
  <c r="J51"/>
  <c r="K78"/>
  <c r="J78"/>
  <c r="J59"/>
  <c r="K59"/>
  <c r="J37"/>
  <c r="K37"/>
  <c r="K21"/>
  <c r="J21"/>
  <c r="K18"/>
  <c r="J18"/>
  <c r="J109"/>
  <c r="K109"/>
  <c r="K22"/>
  <c r="J22"/>
  <c r="K61"/>
  <c r="J61"/>
  <c r="K28"/>
  <c r="J28"/>
  <c r="K57"/>
  <c r="J57"/>
  <c r="J82"/>
  <c r="K82"/>
  <c r="K54"/>
  <c r="J54"/>
  <c r="K9"/>
  <c r="J9"/>
  <c r="K103"/>
  <c r="J103"/>
  <c r="K11"/>
  <c r="J11"/>
  <c r="K86"/>
  <c r="J86"/>
  <c r="K8"/>
  <c r="J8"/>
  <c r="K64"/>
  <c r="J64"/>
  <c r="K10"/>
  <c r="J10"/>
  <c r="K33"/>
  <c r="J33"/>
  <c r="K95"/>
  <c r="J95"/>
  <c r="K83"/>
  <c r="J83"/>
  <c r="K106"/>
  <c r="J106"/>
  <c r="K98"/>
  <c r="J98"/>
  <c r="K88"/>
  <c r="J88"/>
  <c r="K108"/>
  <c r="J108"/>
  <c r="K41"/>
  <c r="J41"/>
  <c r="K13"/>
  <c r="J13"/>
  <c r="K77"/>
  <c r="J77"/>
  <c r="K85"/>
  <c r="J85"/>
  <c r="K45"/>
  <c r="J45"/>
  <c r="K48"/>
  <c r="J48"/>
  <c r="K110"/>
  <c r="J110"/>
  <c r="K29"/>
  <c r="J29"/>
  <c r="K17"/>
  <c r="J17"/>
  <c r="K44"/>
  <c r="J44"/>
  <c r="K104"/>
  <c r="J104"/>
  <c r="J96"/>
  <c r="K96"/>
  <c r="K76"/>
  <c r="J76"/>
  <c r="K90"/>
  <c r="J90"/>
  <c r="K35"/>
  <c r="J35"/>
  <c r="J38"/>
  <c r="K38"/>
  <c r="K63"/>
  <c r="J63"/>
  <c r="K32"/>
  <c r="J32"/>
  <c r="K75"/>
  <c r="J75"/>
  <c r="K94"/>
  <c r="J94"/>
  <c r="K40"/>
  <c r="J40"/>
  <c r="K101"/>
  <c r="J101"/>
  <c r="K36"/>
  <c r="J36"/>
  <c r="K20"/>
  <c r="J20"/>
  <c r="K23"/>
  <c r="J23"/>
  <c r="K16"/>
  <c r="J16"/>
  <c r="K34"/>
  <c r="J34"/>
  <c r="K87"/>
  <c r="J87"/>
  <c r="K65"/>
  <c r="J65"/>
  <c r="K97"/>
  <c r="J97"/>
  <c r="K56"/>
  <c r="F113"/>
  <c r="B115"/>
  <c r="K52"/>
  <c r="J52"/>
  <c r="K60"/>
  <c r="J60"/>
  <c r="K49"/>
  <c r="J49"/>
  <c r="K19"/>
  <c r="J19"/>
  <c r="J66"/>
  <c r="K66"/>
  <c r="K73"/>
  <c r="J73"/>
  <c r="K46"/>
  <c r="J46"/>
  <c r="K79"/>
  <c r="J79"/>
  <c r="K58"/>
  <c r="J58"/>
  <c r="K69"/>
  <c r="J69"/>
  <c r="K12"/>
  <c r="J12"/>
  <c r="K43"/>
  <c r="J43"/>
  <c r="K89"/>
  <c r="J89"/>
  <c r="K70"/>
  <c r="K74"/>
  <c r="J74"/>
  <c r="K14"/>
  <c r="J14"/>
  <c r="K25"/>
  <c r="J25"/>
  <c r="K92"/>
  <c r="J92"/>
  <c r="K102"/>
  <c r="J102"/>
  <c r="K15"/>
  <c r="J15"/>
  <c r="K30"/>
  <c r="J30"/>
  <c r="K72"/>
  <c r="J72"/>
  <c r="K47"/>
  <c r="J47"/>
  <c r="K117" l="1"/>
  <c r="K115"/>
  <c r="G116"/>
  <c r="I116"/>
  <c r="K116"/>
  <c r="K114"/>
  <c r="F116"/>
  <c r="H116"/>
  <c r="G114"/>
  <c r="I114"/>
  <c r="G115"/>
  <c r="I115"/>
  <c r="J70"/>
  <c r="H113"/>
  <c r="B114"/>
  <c r="F114"/>
  <c r="H114"/>
  <c r="F115"/>
  <c r="H115"/>
  <c r="G113"/>
  <c r="J56"/>
  <c r="J113" s="1"/>
  <c r="B113"/>
  <c r="L66"/>
  <c r="L97"/>
  <c r="L65"/>
  <c r="L87"/>
  <c r="L34"/>
  <c r="L16"/>
  <c r="L23"/>
  <c r="L20"/>
  <c r="L36"/>
  <c r="L101"/>
  <c r="L40"/>
  <c r="L94"/>
  <c r="L75"/>
  <c r="L32"/>
  <c r="L63"/>
  <c r="L35"/>
  <c r="L90"/>
  <c r="L76"/>
  <c r="L104"/>
  <c r="L44"/>
  <c r="L26"/>
  <c r="L72"/>
  <c r="L30"/>
  <c r="L15"/>
  <c r="L102"/>
  <c r="L92"/>
  <c r="L88"/>
  <c r="L83"/>
  <c r="L33"/>
  <c r="L64"/>
  <c r="L86"/>
  <c r="L103"/>
  <c r="L54"/>
  <c r="L28"/>
  <c r="L22"/>
  <c r="L18"/>
  <c r="L21"/>
  <c r="L78"/>
  <c r="L31"/>
  <c r="L67"/>
  <c r="L68"/>
  <c r="L53"/>
  <c r="L27"/>
  <c r="L107"/>
  <c r="L84"/>
  <c r="L42"/>
  <c r="L80"/>
  <c r="L81"/>
  <c r="L24"/>
  <c r="L55"/>
  <c r="L99"/>
  <c r="L71"/>
  <c r="L25"/>
  <c r="L14"/>
  <c r="L74"/>
  <c r="L70"/>
  <c r="L89"/>
  <c r="L43"/>
  <c r="L12"/>
  <c r="L69"/>
  <c r="L58"/>
  <c r="L79"/>
  <c r="L46"/>
  <c r="L73"/>
  <c r="L19"/>
  <c r="L49"/>
  <c r="L60"/>
  <c r="L52"/>
  <c r="L38"/>
  <c r="L96"/>
  <c r="L91"/>
  <c r="L47"/>
  <c r="L17"/>
  <c r="L29"/>
  <c r="L110"/>
  <c r="L48"/>
  <c r="L45"/>
  <c r="L85"/>
  <c r="L77"/>
  <c r="L13"/>
  <c r="L41"/>
  <c r="L108"/>
  <c r="L106"/>
  <c r="L95"/>
  <c r="L10"/>
  <c r="L8"/>
  <c r="L11"/>
  <c r="L9"/>
  <c r="L82"/>
  <c r="L57"/>
  <c r="L61"/>
  <c r="L109"/>
  <c r="L37"/>
  <c r="L59"/>
  <c r="L100"/>
  <c r="L50"/>
  <c r="L62"/>
  <c r="L93"/>
  <c r="K113"/>
  <c r="L98"/>
  <c r="L51"/>
  <c r="L56"/>
  <c r="J117" l="1"/>
  <c r="B120"/>
  <c r="C120"/>
  <c r="L117"/>
  <c r="J115"/>
  <c r="J114"/>
  <c r="J116"/>
  <c r="L116"/>
  <c r="L115"/>
  <c r="L114"/>
  <c r="L113"/>
</calcChain>
</file>

<file path=xl/sharedStrings.xml><?xml version="1.0" encoding="utf-8"?>
<sst xmlns="http://schemas.openxmlformats.org/spreadsheetml/2006/main" count="361" uniqueCount="221">
  <si>
    <t>GROUP</t>
  </si>
  <si>
    <t>OPERATIONS</t>
  </si>
  <si>
    <t>CAPITAL</t>
  </si>
  <si>
    <t>EVENTS</t>
  </si>
  <si>
    <t>PUB/PRINT</t>
  </si>
  <si>
    <t>TOTAL</t>
  </si>
  <si>
    <t>%</t>
  </si>
  <si>
    <t>ASK</t>
  </si>
  <si>
    <t>ALCT</t>
  </si>
  <si>
    <t>as said previously, operations/capital for services should come from Medical; also: need to provide complete budget (income, other expenses)</t>
  </si>
  <si>
    <t>MEDLIFE</t>
  </si>
  <si>
    <t>Camp Kesem MIT</t>
  </si>
  <si>
    <t>Armenian Society</t>
  </si>
  <si>
    <t>Students for the Exploration and Development of Space</t>
  </si>
  <si>
    <t>Scandinavian Society</t>
  </si>
  <si>
    <t>Bhangra</t>
  </si>
  <si>
    <t>Anime</t>
  </si>
  <si>
    <t>Logarhythms</t>
  </si>
  <si>
    <t>Ridonkulous</t>
  </si>
  <si>
    <t>Concert Band</t>
  </si>
  <si>
    <t>American Red Cross Team and Network</t>
  </si>
  <si>
    <t>Lion Dance</t>
  </si>
  <si>
    <t>Habitat for Humanity</t>
  </si>
  <si>
    <t>Muses</t>
  </si>
  <si>
    <t>Debate Team</t>
  </si>
  <si>
    <t>Mes Latino</t>
  </si>
  <si>
    <t>La Union Chicana por Aztlan</t>
  </si>
  <si>
    <t>Assassins' Guild</t>
  </si>
  <si>
    <t>mostly snacks for events, can't fund/subsidize those many meals</t>
  </si>
  <si>
    <t>Equestrian Club</t>
  </si>
  <si>
    <t>too expensive for us to fully fund, need to work on increasing participation</t>
  </si>
  <si>
    <t>Hindu Students Council</t>
  </si>
  <si>
    <t>Fighting World Hunger, MIT</t>
  </si>
  <si>
    <t>Global Poverty Initiative</t>
  </si>
  <si>
    <t>Southeast Asian Service Leadership Network (SEALNet@MIT)</t>
  </si>
  <si>
    <t>Korean Students Association</t>
  </si>
  <si>
    <t>Quiddditch</t>
  </si>
  <si>
    <t>+20 for pub, funding for safety equipment out of uniforms, 30 for snacks</t>
  </si>
  <si>
    <t>Caving Club</t>
  </si>
  <si>
    <t>Asian American Association</t>
  </si>
  <si>
    <t>BEEF, mit*</t>
  </si>
  <si>
    <t>finals and midway aren't in this cycle</t>
  </si>
  <si>
    <t>Association of Puerto Rican Students</t>
  </si>
  <si>
    <t>China Care</t>
  </si>
  <si>
    <t>Students for Israel</t>
  </si>
  <si>
    <t>Chorallaries of MIT</t>
  </si>
  <si>
    <t>concert not during this cycle</t>
  </si>
  <si>
    <t>Shakespeare Ensemble</t>
  </si>
  <si>
    <t>Mirchi</t>
  </si>
  <si>
    <t>Campus Crusade for Cthulhu</t>
  </si>
  <si>
    <t>100 per event for food</t>
  </si>
  <si>
    <t>InterVarsity</t>
  </si>
  <si>
    <t>Chinese Students' Club</t>
  </si>
  <si>
    <t>Chess Club</t>
  </si>
  <si>
    <t>Rocket Team</t>
  </si>
  <si>
    <t>Mocha Moves</t>
  </si>
  <si>
    <t>Techiya</t>
  </si>
  <si>
    <t>Cross Products</t>
  </si>
  <si>
    <t>Asian Baptist Student Koinonia</t>
  </si>
  <si>
    <t>Braintrust</t>
  </si>
  <si>
    <t>Yoga 24x7*</t>
  </si>
  <si>
    <t>Engineers Without Borders</t>
  </si>
  <si>
    <t>Curling Club</t>
  </si>
  <si>
    <t>OrigaMIT</t>
  </si>
  <si>
    <t>Movements in Time Dance Company</t>
  </si>
  <si>
    <t>Amnesty International</t>
  </si>
  <si>
    <t>Club of Undergraduate Chinese Nationals</t>
  </si>
  <si>
    <t>Undergraduate Society of Women in Math</t>
  </si>
  <si>
    <t>Resonance</t>
  </si>
  <si>
    <t>spring concert out of cycle, CPW out of cycle, ICCA A/V should pay for itself</t>
  </si>
  <si>
    <t>Stop Our Silence*</t>
  </si>
  <si>
    <t>Traditional Medicine Society</t>
  </si>
  <si>
    <t>can't fund cooking class as presented - way too expensive per person</t>
  </si>
  <si>
    <t>Network of Sloan Undergraduate Women</t>
  </si>
  <si>
    <t>Society of Hispanic Professional Engineers*</t>
  </si>
  <si>
    <t>Casino Rueda Group</t>
  </si>
  <si>
    <t>Alternative Spring Break</t>
  </si>
  <si>
    <t>Japanese Society of Undergraduates</t>
  </si>
  <si>
    <t>Active Minds at MIT</t>
  </si>
  <si>
    <t>Palestine@MIT</t>
  </si>
  <si>
    <t>American Medical Students' Association</t>
  </si>
  <si>
    <t>Swara</t>
  </si>
  <si>
    <t>African students Association</t>
  </si>
  <si>
    <t>Forum, The</t>
  </si>
  <si>
    <t>Natya</t>
  </si>
  <si>
    <t>Go Club</t>
  </si>
  <si>
    <t>Brain and Cognitive Sciences Society (BCSS)</t>
  </si>
  <si>
    <t>Hong Kong Student Society</t>
  </si>
  <si>
    <t>Baptist Student Fellowship</t>
  </si>
  <si>
    <t>Vietnamese Student Association</t>
  </si>
  <si>
    <t>Asian Christian Fellowship</t>
  </si>
  <si>
    <t>can't fully fund all those weekly events</t>
  </si>
  <si>
    <t>Association of Taiwanese Students</t>
  </si>
  <si>
    <t>China Development Initiative</t>
  </si>
  <si>
    <t>Hillel</t>
  </si>
  <si>
    <t>Mujeres Latinas</t>
  </si>
  <si>
    <t>Campus Crusade for Christ</t>
  </si>
  <si>
    <t>Lab for Chocolate Science</t>
  </si>
  <si>
    <t>Biological Engineering - Biomedical Engineering Society (BE-BMES)</t>
  </si>
  <si>
    <t>Latter Day Saints Student Association</t>
  </si>
  <si>
    <t>Flying Club</t>
  </si>
  <si>
    <t>Black Women's Alliance</t>
  </si>
  <si>
    <t>Undergraduate Biochemistry Association</t>
  </si>
  <si>
    <t>Nigerian Students Association</t>
  </si>
  <si>
    <t>Colleges Against Cancer</t>
  </si>
  <si>
    <t>Musical Theatre Guild</t>
  </si>
  <si>
    <t>National Society of Black Engineers</t>
  </si>
  <si>
    <t>Best Buddies</t>
  </si>
  <si>
    <t>GaMIT</t>
  </si>
  <si>
    <t>Student Juggling Club</t>
  </si>
  <si>
    <t>Strategic Games Society</t>
  </si>
  <si>
    <t>Ethiopian-Eritrean Student Association</t>
  </si>
  <si>
    <t>Marching Band</t>
  </si>
  <si>
    <t>Imobilare*</t>
  </si>
  <si>
    <t>Rune</t>
  </si>
  <si>
    <t>Science Fiction Society, MIT*</t>
  </si>
  <si>
    <t>Chinese Yo-Yo Club</t>
  </si>
  <si>
    <t>Toons</t>
  </si>
  <si>
    <t>* denotes a late application</t>
  </si>
  <si>
    <t>stress out day out of cycle, postcards and food quite expensive</t>
  </si>
  <si>
    <t>no funding for service event - come to appeals when you know more about it and what the specific budget will be</t>
  </si>
  <si>
    <t>funded instructor training last semester (can't fund on a regular basis, seems unlikely the people trained this fall are already graduating); no funding for marrow registration (expenses not integral to event)</t>
  </si>
  <si>
    <t>full funding</t>
  </si>
  <si>
    <t>+ 50 for posters - must advertise events; event food quite expensive; email newsletters</t>
  </si>
  <si>
    <t>no shoes - personal items; more reasonable publicity</t>
  </si>
  <si>
    <t>come to appeals for transportation</t>
  </si>
  <si>
    <t>CONDITIONAL ON RESOLVING NEGATIVE ACCOUNT BALANCE</t>
  </si>
  <si>
    <t>only funding events that are this cycle</t>
  </si>
  <si>
    <t>Expediting Access to Standard Education</t>
  </si>
  <si>
    <t>must advertise events (+45), we can't fund publicity for fundraisers</t>
  </si>
  <si>
    <t>EMS, MIT</t>
  </si>
  <si>
    <t>no funding for giveaways, +20/flyout of publicity, don't address meetings under events (what money is for, how many people, etc.)</t>
  </si>
  <si>
    <t>MUST BREAK BUDGET INTO LINE ITEMS; partially funded due to lack of detail + this cycle is not the whole semester</t>
  </si>
  <si>
    <t>oSTEM: need other schools/participants to contribute some too; 200/250 for late nights (same as previously)</t>
  </si>
  <si>
    <t>to guideline for travel, have large balance</t>
  </si>
  <si>
    <t>NOT ELIGIBLE</t>
  </si>
  <si>
    <t>no funding for serenades (should be self sufficient)</t>
  </si>
  <si>
    <t>$200 per GBM</t>
  </si>
  <si>
    <t>good that costs are decreasing, keep working on that</t>
  </si>
  <si>
    <t>have adequate space for additional capital</t>
  </si>
  <si>
    <t>workshops to operations - funding for teaching materials; 200/250: $5/person for BBQ; posters for cycle/listed events and not whole semester</t>
  </si>
  <si>
    <t>+10 for publicity for funded events</t>
  </si>
  <si>
    <t>lobbying trip to operations; food really expensive - 8/person for 1st (either cheaper food or subsidy), 120 for snacks for 2nd;  1st event must be targeted at everyone (not just people that are going/have gone/can go on Birthright)</t>
  </si>
  <si>
    <t>in future: should at least have separate line items for each event; events: 165 + 120/225 + 160; 2nd event quite expensive per person + food some less central to event</t>
  </si>
  <si>
    <t>new year event should be co-sponsored; food costs in general high - particularly with no attendance numbers; no capital since no allocated space</t>
  </si>
  <si>
    <r>
      <rPr>
        <b/>
        <sz val="11"/>
        <color theme="1"/>
        <rFont val="Calibri"/>
        <family val="2"/>
        <scheme val="minor"/>
      </rPr>
      <t>NEED TO SUBMIT A DEFENSE</t>
    </r>
    <r>
      <rPr>
        <sz val="11"/>
        <color theme="1"/>
        <rFont val="Calibri"/>
        <family val="2"/>
        <scheme val="minor"/>
      </rPr>
      <t xml:space="preserve"> before we can allocate funding; rearranged categories - operations: chocolate/buttons/art supplies/paper, capital: shirts/molds, events: license/police/, publicity and printing: programs/tickets/flyers/poster</t>
    </r>
  </si>
  <si>
    <t>swapped categories - weekly trips in events, tournaments in operations; weekly events must be advertised (+30)</t>
  </si>
  <si>
    <t>funding for first couple meetings (to be used as recruitment), can't fund food for so many regular meetings, travel to operations</t>
  </si>
  <si>
    <t>no website funding, no board meeting funding, moved service project/GBMs/conferences to events, cut funding for food (expensive overall)</t>
  </si>
  <si>
    <t>Mexican American Engineers and Scientists</t>
  </si>
  <si>
    <t>AV to events; should charge for show and/or find a cheaper AV option; we can't regularly fund such expensive lectures/demos (recommend looking for other funding sources, doing them less frequently, and/or charging for admission)</t>
  </si>
  <si>
    <t>mixer to events; mixer should be co-sponsored; calligraphy event really expensive - to the point we can't support it (recommend charging participants); events overall expensive for size of group</t>
  </si>
  <si>
    <t>+30 for event publicity; full travel/registration request beyond what we can regularly fund (current funding around the maximum we can provide for a cycle</t>
  </si>
  <si>
    <t>truffles class pays for itself, +20 pub for other events</t>
  </si>
  <si>
    <t>weekly dinners beyond what we can practically fund, more reasonable publicity for type of events</t>
  </si>
  <si>
    <t>no funding for outlet trip; food requests very expensive overall</t>
  </si>
  <si>
    <t>can't fund fundraisers; 3/4 GBMs for this cycle (only Jan-Mar)</t>
  </si>
  <si>
    <t>power cable + labels/stickers from opertaions; step ladder + hard drive and cable only from capital due to space constraints; food cost overall expensive for relatively low attendance, outings low priority</t>
  </si>
  <si>
    <t>must meet with SAO before planning a greater boston event (can come back during appeals); should be able to use computer speakers; don't defend/explain GBM request; dinner quite expensive per person</t>
  </si>
  <si>
    <t>can't keep cooking gas in W20/Walker space; no funding for dim sum runs (essentially closed events); mixer must be co-sponsored; no funding for dating auction (somewhat closed event, can charge for participation)</t>
  </si>
  <si>
    <t>not funding family potluck - only members; lunar new year event expensive/person; no funding for prizes; events generally expensive</t>
  </si>
  <si>
    <t>costumes to 500; in future: we can only pay for mix once per year, 2x300 for registration, 500 for travel/hotels (to max guideline)- we likely won't fund more travel this semester and are unlikely to fund more registration</t>
  </si>
  <si>
    <t>3 events out of cycle, cut P&amp;P for number of events in cycle</t>
  </si>
  <si>
    <t>no location fees/AV - should be able to use a classroom; no funding for hair products/personal items</t>
  </si>
  <si>
    <t>can't keep funding as much capital and operations equipment every cycle- considering charging somewhat more per trip</t>
  </si>
  <si>
    <t>should fundraise for playgroup off-campus/capital expenses (particularly capital items)</t>
  </si>
  <si>
    <t>funding for posters/printing; camp supplies should be covered by fundraising (also out of cycle); training too expensive for an internal activity (and food not central to the activity); can't fund giveaways (bags, wristbands)</t>
  </si>
  <si>
    <t>food to $5/person, 200 for publicity for recruiting applicatants quite high</t>
  </si>
  <si>
    <t>can't  fund boba giveaways, adjusted for income + some events expensive per person</t>
  </si>
  <si>
    <t>eligibility concerns; you will be contacted by ASA/SAO</t>
  </si>
  <si>
    <t>no funding for baking for giveaways; in future: must include all revenue/expenses (even summary numbers)</t>
  </si>
  <si>
    <t>in future, need complete budget (all expenses and revenue for cycle, at least overview numbers)</t>
  </si>
  <si>
    <t>5/person for food for Purim (for cheaper food/subsidy), half funding for Jews on Ice (don't need free rentals / charge non-MIT participants)</t>
  </si>
  <si>
    <t>publicity: posters only, events: no funding for babysitting event</t>
  </si>
  <si>
    <t>2/3 events are out of cycle, $5/person for food; must address large balance in future</t>
  </si>
  <si>
    <t>150 for food for Salsa event, should be able to reserve a free venue and with AV capabilities; finger foods should be mostly covered by the 200 from other funding (additional 50)</t>
  </si>
  <si>
    <t>no funding for AAA mixer (closed, off-campus); 30 for snacks for community service</t>
  </si>
  <si>
    <t>South Asian American Students</t>
  </si>
  <si>
    <t>no funding for officer meetings; funding first two GBMs - must use them as recruitment, actively publicize, etc. ;  can't fund very regular/frequent meetings</t>
  </si>
  <si>
    <t>can only fund 500 a semester for instructor, also can't keep funding from both Finboard and ARCADE for instructors;  MUST work on finding a more sustainable model</t>
  </si>
  <si>
    <t>cannot fund prizes; need more information about continual book purchases; postering costs high</t>
  </si>
  <si>
    <t>food very expensive for number of expected attendees</t>
  </si>
  <si>
    <t>food quite expensive per person (particular for dinners)</t>
  </si>
  <si>
    <t>no funding for retreat (low priority and very expensive); GBMs somewhat expensive for snacks</t>
  </si>
  <si>
    <t>only half of conference expenses during this cycle; events: 120 for games, 170 for karaoke, 170 for documentary (5/person for food); no funding for TSR study break; 500 subsidy for alum event for food and supplies - insufficient detail about attendance, should charge some for participation particularly for not students, and we cannot fund travel/lodging for speakers for this type of event (also seems like a somewhat closed event)</t>
  </si>
  <si>
    <t>cannot fund t-shirts; quote for lion head less than line item; some of performance travel should be covered by performance fees; only funding some social expenses -- events must be open</t>
  </si>
  <si>
    <t>100 for meeting food snacks - open/advertised events are more of a funding priority</t>
  </si>
  <si>
    <t>costumes and performance materials to 500 total</t>
  </si>
  <si>
    <t>publicty with rest of event to LEF; no funding for videographer - video costs should be covered by video sales</t>
  </si>
  <si>
    <t>200/250 for food - closer to $5/person</t>
  </si>
  <si>
    <t>$125 for dinners (closer to $5/person, based on room capacities); need to include estimated attendance in future; 50 for snacks for movie; don't address banner in defense</t>
  </si>
  <si>
    <t>no funding for capital as haven't reapplied for space; funding for T transportaition to BU</t>
  </si>
  <si>
    <t>funded total of 940 based on: 2940 total budget - 2000 expected revenue</t>
  </si>
  <si>
    <t>UA Finboard Allocations for January - March 2012</t>
  </si>
  <si>
    <r>
      <t xml:space="preserve">will not be able to regularly fund conference travel - should fundraise for this - funding this time because it's a new group and only funding to guideline; </t>
    </r>
    <r>
      <rPr>
        <b/>
        <sz val="11"/>
        <color theme="1"/>
        <rFont val="Calibri"/>
        <family val="2"/>
        <scheme val="minor"/>
      </rPr>
      <t>can't fund banquet if it's a fundraiser - NEED TO PROVIDE CLARIFICATION</t>
    </r>
    <r>
      <rPr>
        <sz val="11"/>
        <color theme="1"/>
        <rFont val="Calibri"/>
        <family val="2"/>
        <scheme val="minor"/>
      </rPr>
      <t xml:space="preserve"> before we can consider funding; 150 for banner + 90 for other posters and printing;  $3/person/event for snacks; $200 for speaker events</t>
    </r>
  </si>
  <si>
    <r>
      <t xml:space="preserve">events: if this is for an instructor and you </t>
    </r>
    <r>
      <rPr>
        <b/>
        <sz val="11"/>
        <color theme="1"/>
        <rFont val="Calibri"/>
        <family val="2"/>
        <scheme val="minor"/>
      </rPr>
      <t>need a draft contract</t>
    </r>
    <r>
      <rPr>
        <sz val="11"/>
        <color theme="1"/>
        <rFont val="Calibri"/>
        <family val="2"/>
        <scheme val="minor"/>
      </rPr>
      <t xml:space="preserve"> before we can allocate money</t>
    </r>
  </si>
  <si>
    <r>
      <t xml:space="preserve">$400 for demo (AV + lighting) -- </t>
    </r>
    <r>
      <rPr>
        <b/>
        <sz val="11"/>
        <color theme="1"/>
        <rFont val="Calibri"/>
        <family val="2"/>
        <scheme val="minor"/>
      </rPr>
      <t>MUST TALK TO SAO ABOUT THIS EVENT BEFORE COMMITTING FUNDS</t>
    </r>
    <r>
      <rPr>
        <sz val="11"/>
        <color theme="1"/>
        <rFont val="Calibri"/>
        <family val="2"/>
        <scheme val="minor"/>
      </rPr>
      <t>; 400/500 for show - accounting for ticket sales</t>
    </r>
  </si>
  <si>
    <t>denotes further information or action needed for funding to be decided, funding is conditional on additional information, or that negative account balance needs to be addressed</t>
  </si>
  <si>
    <t>TOTALS</t>
  </si>
  <si>
    <t>blue denotes items moved between categories and otherwise modified values</t>
  </si>
  <si>
    <t>AVERAGES</t>
  </si>
  <si>
    <t>MEDIAN</t>
  </si>
  <si>
    <t>HIGHEST QUARTILE</t>
  </si>
  <si>
    <t>LOWEST QUARTILE</t>
  </si>
  <si>
    <t>PERCENTAGES</t>
  </si>
  <si>
    <t>otherwise:</t>
  </si>
  <si>
    <t>mean</t>
  </si>
  <si>
    <t>median</t>
  </si>
  <si>
    <t>ALLOCATED</t>
  </si>
  <si>
    <t>DIFFERENCE</t>
  </si>
  <si>
    <t>NOTES</t>
  </si>
  <si>
    <t>need to submit a complete application</t>
  </si>
  <si>
    <r>
      <t xml:space="preserve">full funding, </t>
    </r>
    <r>
      <rPr>
        <b/>
        <sz val="11"/>
        <color theme="1"/>
        <rFont val="Calibri"/>
        <family val="2"/>
        <scheme val="minor"/>
      </rPr>
      <t>CONDITIONAL</t>
    </r>
    <r>
      <rPr>
        <sz val="11"/>
        <color theme="1"/>
        <rFont val="Calibri"/>
        <family val="2"/>
        <scheme val="minor"/>
      </rPr>
      <t xml:space="preserve"> on confirmation of details of campus police costs</t>
    </r>
  </si>
  <si>
    <r>
      <rPr>
        <b/>
        <sz val="11"/>
        <color theme="1"/>
        <rFont val="Calibri"/>
        <family val="2"/>
        <scheme val="minor"/>
      </rPr>
      <t>CONDITIONAL ON ADDRESSING NEGATIVE MAIN ACCOUNT BALANCE</t>
    </r>
    <r>
      <rPr>
        <sz val="11"/>
        <color theme="1"/>
        <rFont val="Calibri"/>
        <family val="2"/>
        <scheme val="minor"/>
      </rPr>
      <t xml:space="preserve"> - 35/70 for posters</t>
    </r>
  </si>
  <si>
    <t>Legal Seafood way beyond what we can fund; also can't fund café nights (closed, off-campus); in future need to provide expected attendance based on past events; added funding for publicizing funded events</t>
  </si>
  <si>
    <t>accomodations to operations; tour to 500 total (cannot fund additional travel this semester); concert out of cycle; funding mic, but likely can't fund more expensive capital this semester (in general can't keep funding as much as we have this year); food under operations way too expensive for internal/closed events; no funding for jackets - personal items; no funding for magnets - more of a luxury item (can pay for from performance fees)</t>
  </si>
  <si>
    <t>funded chess clocks last cycle, can't fund on a regular basis</t>
  </si>
  <si>
    <r>
      <rPr>
        <b/>
        <sz val="11"/>
        <color theme="1"/>
        <rFont val="Calibri"/>
        <family val="2"/>
        <scheme val="minor"/>
      </rPr>
      <t>CONDITIONAL ON ADDRESSING NEGATIVE BALANCE</t>
    </r>
    <r>
      <rPr>
        <sz val="11"/>
        <color theme="1"/>
        <rFont val="Calibri"/>
        <family val="2"/>
        <scheme val="minor"/>
      </rPr>
      <t>; events must be publicized and open; can't fully that many events; expected date and attendance need to be included in future</t>
    </r>
  </si>
  <si>
    <t>+ 50 publicity for build days, campus build out of cycle, Beaver Dash to LEF</t>
  </si>
  <si>
    <t>WE CANNOT FUND YOUR GROUP UNTIL YOU ADDRESS CONTINUAL NEGATIVE MAIN ACCOUNT BALANCE</t>
  </si>
  <si>
    <t>blank app, you should come to appeals if you meant to apply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</si>
</sst>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quotePrefix="1"/>
    <xf numFmtId="0" fontId="0" fillId="7" borderId="0" xfId="0" applyFill="1" applyAlignment="1">
      <alignment wrapText="1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wrapText="1"/>
    </xf>
    <xf numFmtId="0" fontId="0" fillId="4" borderId="7" xfId="0" applyFill="1" applyBorder="1" applyAlignment="1">
      <alignment horizontal="center" vertical="center"/>
    </xf>
    <xf numFmtId="0" fontId="0" fillId="6" borderId="14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0" borderId="18" xfId="0" applyFill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0" xfId="0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0" fillId="0" borderId="22" xfId="0" applyFill="1" applyBorder="1" applyAlignment="1">
      <alignment horizontal="center"/>
    </xf>
    <xf numFmtId="0" fontId="0" fillId="5" borderId="23" xfId="0" applyNumberFormat="1" applyFill="1" applyBorder="1" applyAlignment="1">
      <alignment wrapText="1"/>
    </xf>
    <xf numFmtId="0" fontId="0" fillId="0" borderId="23" xfId="0" applyNumberFormat="1" applyFill="1" applyBorder="1" applyAlignment="1">
      <alignment wrapText="1"/>
    </xf>
    <xf numFmtId="0" fontId="0" fillId="2" borderId="22" xfId="0" applyFill="1" applyBorder="1" applyAlignment="1">
      <alignment horizontal="center"/>
    </xf>
    <xf numFmtId="0" fontId="0" fillId="0" borderId="23" xfId="0" quotePrefix="1" applyFont="1" applyFill="1" applyBorder="1" applyAlignment="1">
      <alignment wrapText="1"/>
    </xf>
    <xf numFmtId="0" fontId="0" fillId="0" borderId="23" xfId="0" applyNumberFormat="1" applyFont="1" applyFill="1" applyBorder="1" applyAlignment="1">
      <alignment wrapText="1"/>
    </xf>
    <xf numFmtId="0" fontId="0" fillId="0" borderId="23" xfId="0" quotePrefix="1" applyFill="1" applyBorder="1" applyAlignment="1">
      <alignment wrapText="1"/>
    </xf>
    <xf numFmtId="0" fontId="1" fillId="5" borderId="23" xfId="0" applyFont="1" applyFill="1" applyBorder="1" applyAlignment="1">
      <alignment wrapText="1"/>
    </xf>
    <xf numFmtId="1" fontId="0" fillId="0" borderId="23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6" xfId="0" applyFill="1" applyBorder="1" applyAlignment="1">
      <alignment wrapText="1"/>
    </xf>
    <xf numFmtId="1" fontId="0" fillId="3" borderId="1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Sheet2!$B$1</c:f>
              <c:strCache>
                <c:ptCount val="1"/>
                <c:pt idx="0">
                  <c:v>500</c:v>
                </c:pt>
              </c:strCache>
            </c:strRef>
          </c:tx>
          <c:cat>
            <c:strRef>
              <c:f>Sheet2!$A$2:$A$104</c:f>
              <c:strCache>
                <c:ptCount val="103"/>
                <c:pt idx="0">
                  <c:v>Vietnamese Student Association</c:v>
                </c:pt>
                <c:pt idx="1">
                  <c:v>Undergraduate Society of Women in Math</c:v>
                </c:pt>
                <c:pt idx="2">
                  <c:v>Undergraduate Biochemistry Association</c:v>
                </c:pt>
                <c:pt idx="3">
                  <c:v>Traditional Medicine Society</c:v>
                </c:pt>
                <c:pt idx="4">
                  <c:v>Toons</c:v>
                </c:pt>
                <c:pt idx="5">
                  <c:v>Techiya</c:v>
                </c:pt>
                <c:pt idx="6">
                  <c:v>Swara</c:v>
                </c:pt>
                <c:pt idx="7">
                  <c:v>Students for the Exploration and Development of Space</c:v>
                </c:pt>
                <c:pt idx="8">
                  <c:v>Students for Israel</c:v>
                </c:pt>
                <c:pt idx="9">
                  <c:v>Student Juggling Club</c:v>
                </c:pt>
                <c:pt idx="10">
                  <c:v>Strategic Games Society</c:v>
                </c:pt>
                <c:pt idx="11">
                  <c:v>Stop Our Silence*</c:v>
                </c:pt>
                <c:pt idx="12">
                  <c:v>Southeast Asian Service Leadership Network (SEALNet@MIT)</c:v>
                </c:pt>
                <c:pt idx="13">
                  <c:v>South Asian American Students</c:v>
                </c:pt>
                <c:pt idx="14">
                  <c:v>Society of Hispanic Professional Engineers*</c:v>
                </c:pt>
                <c:pt idx="15">
                  <c:v>Shakespeare Ensemble</c:v>
                </c:pt>
                <c:pt idx="16">
                  <c:v>Science Fiction Society, MIT*</c:v>
                </c:pt>
                <c:pt idx="17">
                  <c:v>Scandinavian Society</c:v>
                </c:pt>
                <c:pt idx="18">
                  <c:v>Rune</c:v>
                </c:pt>
                <c:pt idx="19">
                  <c:v>Rocket Team</c:v>
                </c:pt>
                <c:pt idx="20">
                  <c:v>Ridonkulous</c:v>
                </c:pt>
                <c:pt idx="21">
                  <c:v>Resonance</c:v>
                </c:pt>
                <c:pt idx="22">
                  <c:v>Quiddditch</c:v>
                </c:pt>
                <c:pt idx="23">
                  <c:v>Palestine@MIT</c:v>
                </c:pt>
                <c:pt idx="24">
                  <c:v>OrigaMIT</c:v>
                </c:pt>
                <c:pt idx="25">
                  <c:v>Nigerian Students Association</c:v>
                </c:pt>
                <c:pt idx="26">
                  <c:v>Network of Sloan Undergraduate Women</c:v>
                </c:pt>
                <c:pt idx="27">
                  <c:v>Natya</c:v>
                </c:pt>
                <c:pt idx="28">
                  <c:v>National Society of Black Engineers</c:v>
                </c:pt>
                <c:pt idx="29">
                  <c:v>Musical Theatre Guild</c:v>
                </c:pt>
                <c:pt idx="30">
                  <c:v>Muses</c:v>
                </c:pt>
                <c:pt idx="31">
                  <c:v>Mujeres Latinas</c:v>
                </c:pt>
                <c:pt idx="32">
                  <c:v>Movements in Time Dance Company</c:v>
                </c:pt>
                <c:pt idx="33">
                  <c:v>Mocha Moves</c:v>
                </c:pt>
                <c:pt idx="34">
                  <c:v>Mirchi</c:v>
                </c:pt>
                <c:pt idx="35">
                  <c:v>Mexican American Engineers and Scientists</c:v>
                </c:pt>
                <c:pt idx="36">
                  <c:v>Mes Latino</c:v>
                </c:pt>
                <c:pt idx="37">
                  <c:v>MEDLIFE</c:v>
                </c:pt>
                <c:pt idx="38">
                  <c:v>Marching Band</c:v>
                </c:pt>
                <c:pt idx="39">
                  <c:v>Logarhythms</c:v>
                </c:pt>
                <c:pt idx="40">
                  <c:v>Lion Dance</c:v>
                </c:pt>
                <c:pt idx="41">
                  <c:v>Latter Day Saints Student Association</c:v>
                </c:pt>
                <c:pt idx="42">
                  <c:v>Lab for Chocolate Science</c:v>
                </c:pt>
                <c:pt idx="43">
                  <c:v>La Union Chicana por Aztlan</c:v>
                </c:pt>
                <c:pt idx="44">
                  <c:v>Korean Students Association</c:v>
                </c:pt>
                <c:pt idx="45">
                  <c:v>Japanese Society of Undergraduates</c:v>
                </c:pt>
                <c:pt idx="46">
                  <c:v>InterVarsity</c:v>
                </c:pt>
                <c:pt idx="47">
                  <c:v>Imobilare*</c:v>
                </c:pt>
                <c:pt idx="48">
                  <c:v>Hong Kong Student Society</c:v>
                </c:pt>
                <c:pt idx="49">
                  <c:v>Hindu Students Council</c:v>
                </c:pt>
                <c:pt idx="50">
                  <c:v>Hillel</c:v>
                </c:pt>
                <c:pt idx="51">
                  <c:v>Habitat for Humanity</c:v>
                </c:pt>
                <c:pt idx="52">
                  <c:v>GROUP</c:v>
                </c:pt>
                <c:pt idx="53">
                  <c:v>Go Club</c:v>
                </c:pt>
                <c:pt idx="54">
                  <c:v>Global Poverty Initiative</c:v>
                </c:pt>
                <c:pt idx="55">
                  <c:v>GaMIT</c:v>
                </c:pt>
                <c:pt idx="56">
                  <c:v>Forum, The</c:v>
                </c:pt>
                <c:pt idx="57">
                  <c:v>Flying Club</c:v>
                </c:pt>
                <c:pt idx="58">
                  <c:v>Fighting World Hunger, MIT</c:v>
                </c:pt>
                <c:pt idx="59">
                  <c:v>Expediting Access to Standard Education</c:v>
                </c:pt>
                <c:pt idx="60">
                  <c:v>Ethiopian-Eritrean Student Association</c:v>
                </c:pt>
                <c:pt idx="61">
                  <c:v>Equestrian Club</c:v>
                </c:pt>
                <c:pt idx="62">
                  <c:v>Engineers Without Borders</c:v>
                </c:pt>
                <c:pt idx="63">
                  <c:v>EMS, MIT</c:v>
                </c:pt>
                <c:pt idx="64">
                  <c:v>Debate Team</c:v>
                </c:pt>
                <c:pt idx="65">
                  <c:v>Curling Club</c:v>
                </c:pt>
                <c:pt idx="66">
                  <c:v>Cross Products</c:v>
                </c:pt>
                <c:pt idx="67">
                  <c:v>Concert Band</c:v>
                </c:pt>
                <c:pt idx="68">
                  <c:v>Colleges Against Cancer</c:v>
                </c:pt>
                <c:pt idx="69">
                  <c:v>Club of Undergraduate Chinese Nationals</c:v>
                </c:pt>
                <c:pt idx="70">
                  <c:v>Chorallaries of MIT</c:v>
                </c:pt>
                <c:pt idx="71">
                  <c:v>Chinese Yo-Yo Club</c:v>
                </c:pt>
                <c:pt idx="72">
                  <c:v>Chinese Students' Club</c:v>
                </c:pt>
                <c:pt idx="73">
                  <c:v>China Development Initiative</c:v>
                </c:pt>
                <c:pt idx="74">
                  <c:v>China Care</c:v>
                </c:pt>
                <c:pt idx="75">
                  <c:v>Chess Club</c:v>
                </c:pt>
                <c:pt idx="76">
                  <c:v>Caving Club</c:v>
                </c:pt>
                <c:pt idx="77">
                  <c:v>Casino Rueda Group</c:v>
                </c:pt>
                <c:pt idx="78">
                  <c:v>Campus Crusade for Cthulhu</c:v>
                </c:pt>
                <c:pt idx="79">
                  <c:v>Campus Crusade for Christ</c:v>
                </c:pt>
                <c:pt idx="80">
                  <c:v>Camp Kesem MIT</c:v>
                </c:pt>
                <c:pt idx="81">
                  <c:v>Braintrust</c:v>
                </c:pt>
                <c:pt idx="82">
                  <c:v>Brain and Cognitive Sciences Society (BCSS)</c:v>
                </c:pt>
                <c:pt idx="83">
                  <c:v>Black Women's Alliance</c:v>
                </c:pt>
                <c:pt idx="84">
                  <c:v>Biological Engineering - Biomedical Engineering Society (BE-BMES)</c:v>
                </c:pt>
                <c:pt idx="85">
                  <c:v>Bhangra</c:v>
                </c:pt>
                <c:pt idx="86">
                  <c:v>Best Buddies</c:v>
                </c:pt>
                <c:pt idx="87">
                  <c:v>BEEF, mit*</c:v>
                </c:pt>
                <c:pt idx="88">
                  <c:v>Baptist Student Fellowship</c:v>
                </c:pt>
                <c:pt idx="89">
                  <c:v>Association of Taiwanese Students</c:v>
                </c:pt>
                <c:pt idx="90">
                  <c:v>Association of Puerto Rican Students</c:v>
                </c:pt>
                <c:pt idx="91">
                  <c:v>Assassins' Guild</c:v>
                </c:pt>
                <c:pt idx="92">
                  <c:v>Asian Christian Fellowship</c:v>
                </c:pt>
                <c:pt idx="93">
                  <c:v>Asian Baptist Student Koinonia</c:v>
                </c:pt>
                <c:pt idx="94">
                  <c:v>Asian American Association</c:v>
                </c:pt>
                <c:pt idx="95">
                  <c:v>Armenian Society</c:v>
                </c:pt>
                <c:pt idx="96">
                  <c:v>Anime</c:v>
                </c:pt>
                <c:pt idx="97">
                  <c:v>Amnesty International</c:v>
                </c:pt>
                <c:pt idx="98">
                  <c:v>American Red Cross Team and Network</c:v>
                </c:pt>
                <c:pt idx="99">
                  <c:v>American Medical Students' Association</c:v>
                </c:pt>
                <c:pt idx="100">
                  <c:v>Alternative Spring Break</c:v>
                </c:pt>
                <c:pt idx="101">
                  <c:v>African students Association</c:v>
                </c:pt>
                <c:pt idx="102">
                  <c:v>Active Minds at MIT</c:v>
                </c:pt>
              </c:strCache>
            </c:strRef>
          </c:cat>
          <c:val>
            <c:numRef>
              <c:f>Sheet2!$B$2:$B$104</c:f>
              <c:numCache>
                <c:formatCode>General</c:formatCode>
                <c:ptCount val="103"/>
                <c:pt idx="0">
                  <c:v>405</c:v>
                </c:pt>
                <c:pt idx="1">
                  <c:v>0</c:v>
                </c:pt>
                <c:pt idx="2">
                  <c:v>490</c:v>
                </c:pt>
                <c:pt idx="3">
                  <c:v>290</c:v>
                </c:pt>
                <c:pt idx="4">
                  <c:v>0</c:v>
                </c:pt>
                <c:pt idx="5">
                  <c:v>60</c:v>
                </c:pt>
                <c:pt idx="6">
                  <c:v>1050</c:v>
                </c:pt>
                <c:pt idx="7">
                  <c:v>250</c:v>
                </c:pt>
                <c:pt idx="8">
                  <c:v>634</c:v>
                </c:pt>
                <c:pt idx="9">
                  <c:v>45</c:v>
                </c:pt>
                <c:pt idx="10">
                  <c:v>100</c:v>
                </c:pt>
                <c:pt idx="11">
                  <c:v>0</c:v>
                </c:pt>
                <c:pt idx="12">
                  <c:v>940</c:v>
                </c:pt>
                <c:pt idx="13">
                  <c:v>810</c:v>
                </c:pt>
                <c:pt idx="14">
                  <c:v>250</c:v>
                </c:pt>
                <c:pt idx="15">
                  <c:v>940</c:v>
                </c:pt>
                <c:pt idx="16">
                  <c:v>1700</c:v>
                </c:pt>
                <c:pt idx="17">
                  <c:v>1050</c:v>
                </c:pt>
                <c:pt idx="18">
                  <c:v>1550</c:v>
                </c:pt>
                <c:pt idx="19">
                  <c:v>650</c:v>
                </c:pt>
                <c:pt idx="20">
                  <c:v>100</c:v>
                </c:pt>
                <c:pt idx="21">
                  <c:v>100</c:v>
                </c:pt>
                <c:pt idx="22">
                  <c:v>480</c:v>
                </c:pt>
                <c:pt idx="23">
                  <c:v>300</c:v>
                </c:pt>
                <c:pt idx="24">
                  <c:v>1026</c:v>
                </c:pt>
                <c:pt idx="25">
                  <c:v>250</c:v>
                </c:pt>
                <c:pt idx="26">
                  <c:v>260</c:v>
                </c:pt>
                <c:pt idx="27">
                  <c:v>900</c:v>
                </c:pt>
                <c:pt idx="28">
                  <c:v>900</c:v>
                </c:pt>
                <c:pt idx="29">
                  <c:v>1000</c:v>
                </c:pt>
                <c:pt idx="30">
                  <c:v>130</c:v>
                </c:pt>
                <c:pt idx="31">
                  <c:v>1115</c:v>
                </c:pt>
                <c:pt idx="32">
                  <c:v>1050</c:v>
                </c:pt>
                <c:pt idx="33">
                  <c:v>820</c:v>
                </c:pt>
                <c:pt idx="34">
                  <c:v>980</c:v>
                </c:pt>
                <c:pt idx="35">
                  <c:v>500</c:v>
                </c:pt>
                <c:pt idx="36">
                  <c:v>590</c:v>
                </c:pt>
                <c:pt idx="37">
                  <c:v>0</c:v>
                </c:pt>
                <c:pt idx="38">
                  <c:v>315</c:v>
                </c:pt>
                <c:pt idx="39">
                  <c:v>2000</c:v>
                </c:pt>
                <c:pt idx="40">
                  <c:v>675</c:v>
                </c:pt>
                <c:pt idx="41">
                  <c:v>455</c:v>
                </c:pt>
                <c:pt idx="42">
                  <c:v>690</c:v>
                </c:pt>
                <c:pt idx="43">
                  <c:v>1410</c:v>
                </c:pt>
                <c:pt idx="44">
                  <c:v>940</c:v>
                </c:pt>
                <c:pt idx="45">
                  <c:v>630</c:v>
                </c:pt>
                <c:pt idx="46">
                  <c:v>675</c:v>
                </c:pt>
                <c:pt idx="47">
                  <c:v>50</c:v>
                </c:pt>
                <c:pt idx="48">
                  <c:v>500</c:v>
                </c:pt>
                <c:pt idx="49">
                  <c:v>0</c:v>
                </c:pt>
                <c:pt idx="50">
                  <c:v>1631</c:v>
                </c:pt>
                <c:pt idx="51">
                  <c:v>800</c:v>
                </c:pt>
                <c:pt idx="52">
                  <c:v>0</c:v>
                </c:pt>
                <c:pt idx="53">
                  <c:v>425</c:v>
                </c:pt>
                <c:pt idx="54">
                  <c:v>1210</c:v>
                </c:pt>
                <c:pt idx="55">
                  <c:v>1305</c:v>
                </c:pt>
                <c:pt idx="56">
                  <c:v>450</c:v>
                </c:pt>
                <c:pt idx="57">
                  <c:v>1072</c:v>
                </c:pt>
                <c:pt idx="58">
                  <c:v>1330</c:v>
                </c:pt>
                <c:pt idx="59">
                  <c:v>385</c:v>
                </c:pt>
                <c:pt idx="60">
                  <c:v>225</c:v>
                </c:pt>
                <c:pt idx="61">
                  <c:v>750</c:v>
                </c:pt>
                <c:pt idx="62">
                  <c:v>590</c:v>
                </c:pt>
                <c:pt idx="63">
                  <c:v>0</c:v>
                </c:pt>
                <c:pt idx="64">
                  <c:v>1480</c:v>
                </c:pt>
                <c:pt idx="65">
                  <c:v>830</c:v>
                </c:pt>
                <c:pt idx="66">
                  <c:v>105</c:v>
                </c:pt>
                <c:pt idx="67">
                  <c:v>1795</c:v>
                </c:pt>
                <c:pt idx="68">
                  <c:v>400</c:v>
                </c:pt>
                <c:pt idx="69">
                  <c:v>0</c:v>
                </c:pt>
                <c:pt idx="70">
                  <c:v>475</c:v>
                </c:pt>
                <c:pt idx="71">
                  <c:v>0</c:v>
                </c:pt>
                <c:pt idx="72">
                  <c:v>1921</c:v>
                </c:pt>
                <c:pt idx="73">
                  <c:v>1075</c:v>
                </c:pt>
                <c:pt idx="74">
                  <c:v>405</c:v>
                </c:pt>
                <c:pt idx="75">
                  <c:v>610</c:v>
                </c:pt>
                <c:pt idx="76">
                  <c:v>1705</c:v>
                </c:pt>
                <c:pt idx="77">
                  <c:v>175</c:v>
                </c:pt>
                <c:pt idx="78">
                  <c:v>530</c:v>
                </c:pt>
                <c:pt idx="79">
                  <c:v>450</c:v>
                </c:pt>
                <c:pt idx="80">
                  <c:v>135</c:v>
                </c:pt>
                <c:pt idx="81">
                  <c:v>346</c:v>
                </c:pt>
                <c:pt idx="82">
                  <c:v>480</c:v>
                </c:pt>
                <c:pt idx="83">
                  <c:v>1375</c:v>
                </c:pt>
                <c:pt idx="84">
                  <c:v>870</c:v>
                </c:pt>
                <c:pt idx="85">
                  <c:v>1170</c:v>
                </c:pt>
                <c:pt idx="86">
                  <c:v>365</c:v>
                </c:pt>
                <c:pt idx="87">
                  <c:v>350</c:v>
                </c:pt>
                <c:pt idx="88">
                  <c:v>540</c:v>
                </c:pt>
                <c:pt idx="89">
                  <c:v>1695</c:v>
                </c:pt>
                <c:pt idx="90">
                  <c:v>1630</c:v>
                </c:pt>
                <c:pt idx="91">
                  <c:v>900</c:v>
                </c:pt>
                <c:pt idx="92">
                  <c:v>771</c:v>
                </c:pt>
                <c:pt idx="93">
                  <c:v>254</c:v>
                </c:pt>
                <c:pt idx="94">
                  <c:v>1070</c:v>
                </c:pt>
                <c:pt idx="95">
                  <c:v>225</c:v>
                </c:pt>
                <c:pt idx="96">
                  <c:v>555</c:v>
                </c:pt>
                <c:pt idx="97">
                  <c:v>1240</c:v>
                </c:pt>
                <c:pt idx="98">
                  <c:v>946</c:v>
                </c:pt>
                <c:pt idx="99">
                  <c:v>350</c:v>
                </c:pt>
                <c:pt idx="100">
                  <c:v>425</c:v>
                </c:pt>
                <c:pt idx="101">
                  <c:v>1100</c:v>
                </c:pt>
                <c:pt idx="102">
                  <c:v>1150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Sheet2!$A$2:$A$104</c:f>
              <c:strCache>
                <c:ptCount val="103"/>
                <c:pt idx="0">
                  <c:v>Vietnamese Student Association</c:v>
                </c:pt>
                <c:pt idx="1">
                  <c:v>Undergraduate Society of Women in Math</c:v>
                </c:pt>
                <c:pt idx="2">
                  <c:v>Undergraduate Biochemistry Association</c:v>
                </c:pt>
                <c:pt idx="3">
                  <c:v>Traditional Medicine Society</c:v>
                </c:pt>
                <c:pt idx="4">
                  <c:v>Toons</c:v>
                </c:pt>
                <c:pt idx="5">
                  <c:v>Techiya</c:v>
                </c:pt>
                <c:pt idx="6">
                  <c:v>Swara</c:v>
                </c:pt>
                <c:pt idx="7">
                  <c:v>Students for the Exploration and Development of Space</c:v>
                </c:pt>
                <c:pt idx="8">
                  <c:v>Students for Israel</c:v>
                </c:pt>
                <c:pt idx="9">
                  <c:v>Student Juggling Club</c:v>
                </c:pt>
                <c:pt idx="10">
                  <c:v>Strategic Games Society</c:v>
                </c:pt>
                <c:pt idx="11">
                  <c:v>Stop Our Silence*</c:v>
                </c:pt>
                <c:pt idx="12">
                  <c:v>Southeast Asian Service Leadership Network (SEALNet@MIT)</c:v>
                </c:pt>
                <c:pt idx="13">
                  <c:v>South Asian American Students</c:v>
                </c:pt>
                <c:pt idx="14">
                  <c:v>Society of Hispanic Professional Engineers*</c:v>
                </c:pt>
                <c:pt idx="15">
                  <c:v>Shakespeare Ensemble</c:v>
                </c:pt>
                <c:pt idx="16">
                  <c:v>Science Fiction Society, MIT*</c:v>
                </c:pt>
                <c:pt idx="17">
                  <c:v>Scandinavian Society</c:v>
                </c:pt>
                <c:pt idx="18">
                  <c:v>Rune</c:v>
                </c:pt>
                <c:pt idx="19">
                  <c:v>Rocket Team</c:v>
                </c:pt>
                <c:pt idx="20">
                  <c:v>Ridonkulous</c:v>
                </c:pt>
                <c:pt idx="21">
                  <c:v>Resonance</c:v>
                </c:pt>
                <c:pt idx="22">
                  <c:v>Quiddditch</c:v>
                </c:pt>
                <c:pt idx="23">
                  <c:v>Palestine@MIT</c:v>
                </c:pt>
                <c:pt idx="24">
                  <c:v>OrigaMIT</c:v>
                </c:pt>
                <c:pt idx="25">
                  <c:v>Nigerian Students Association</c:v>
                </c:pt>
                <c:pt idx="26">
                  <c:v>Network of Sloan Undergraduate Women</c:v>
                </c:pt>
                <c:pt idx="27">
                  <c:v>Natya</c:v>
                </c:pt>
                <c:pt idx="28">
                  <c:v>National Society of Black Engineers</c:v>
                </c:pt>
                <c:pt idx="29">
                  <c:v>Musical Theatre Guild</c:v>
                </c:pt>
                <c:pt idx="30">
                  <c:v>Muses</c:v>
                </c:pt>
                <c:pt idx="31">
                  <c:v>Mujeres Latinas</c:v>
                </c:pt>
                <c:pt idx="32">
                  <c:v>Movements in Time Dance Company</c:v>
                </c:pt>
                <c:pt idx="33">
                  <c:v>Mocha Moves</c:v>
                </c:pt>
                <c:pt idx="34">
                  <c:v>Mirchi</c:v>
                </c:pt>
                <c:pt idx="35">
                  <c:v>Mexican American Engineers and Scientists</c:v>
                </c:pt>
                <c:pt idx="36">
                  <c:v>Mes Latino</c:v>
                </c:pt>
                <c:pt idx="37">
                  <c:v>MEDLIFE</c:v>
                </c:pt>
                <c:pt idx="38">
                  <c:v>Marching Band</c:v>
                </c:pt>
                <c:pt idx="39">
                  <c:v>Logarhythms</c:v>
                </c:pt>
                <c:pt idx="40">
                  <c:v>Lion Dance</c:v>
                </c:pt>
                <c:pt idx="41">
                  <c:v>Latter Day Saints Student Association</c:v>
                </c:pt>
                <c:pt idx="42">
                  <c:v>Lab for Chocolate Science</c:v>
                </c:pt>
                <c:pt idx="43">
                  <c:v>La Union Chicana por Aztlan</c:v>
                </c:pt>
                <c:pt idx="44">
                  <c:v>Korean Students Association</c:v>
                </c:pt>
                <c:pt idx="45">
                  <c:v>Japanese Society of Undergraduates</c:v>
                </c:pt>
                <c:pt idx="46">
                  <c:v>InterVarsity</c:v>
                </c:pt>
                <c:pt idx="47">
                  <c:v>Imobilare*</c:v>
                </c:pt>
                <c:pt idx="48">
                  <c:v>Hong Kong Student Society</c:v>
                </c:pt>
                <c:pt idx="49">
                  <c:v>Hindu Students Council</c:v>
                </c:pt>
                <c:pt idx="50">
                  <c:v>Hillel</c:v>
                </c:pt>
                <c:pt idx="51">
                  <c:v>Habitat for Humanity</c:v>
                </c:pt>
                <c:pt idx="52">
                  <c:v>GROUP</c:v>
                </c:pt>
                <c:pt idx="53">
                  <c:v>Go Club</c:v>
                </c:pt>
                <c:pt idx="54">
                  <c:v>Global Poverty Initiative</c:v>
                </c:pt>
                <c:pt idx="55">
                  <c:v>GaMIT</c:v>
                </c:pt>
                <c:pt idx="56">
                  <c:v>Forum, The</c:v>
                </c:pt>
                <c:pt idx="57">
                  <c:v>Flying Club</c:v>
                </c:pt>
                <c:pt idx="58">
                  <c:v>Fighting World Hunger, MIT</c:v>
                </c:pt>
                <c:pt idx="59">
                  <c:v>Expediting Access to Standard Education</c:v>
                </c:pt>
                <c:pt idx="60">
                  <c:v>Ethiopian-Eritrean Student Association</c:v>
                </c:pt>
                <c:pt idx="61">
                  <c:v>Equestrian Club</c:v>
                </c:pt>
                <c:pt idx="62">
                  <c:v>Engineers Without Borders</c:v>
                </c:pt>
                <c:pt idx="63">
                  <c:v>EMS, MIT</c:v>
                </c:pt>
                <c:pt idx="64">
                  <c:v>Debate Team</c:v>
                </c:pt>
                <c:pt idx="65">
                  <c:v>Curling Club</c:v>
                </c:pt>
                <c:pt idx="66">
                  <c:v>Cross Products</c:v>
                </c:pt>
                <c:pt idx="67">
                  <c:v>Concert Band</c:v>
                </c:pt>
                <c:pt idx="68">
                  <c:v>Colleges Against Cancer</c:v>
                </c:pt>
                <c:pt idx="69">
                  <c:v>Club of Undergraduate Chinese Nationals</c:v>
                </c:pt>
                <c:pt idx="70">
                  <c:v>Chorallaries of MIT</c:v>
                </c:pt>
                <c:pt idx="71">
                  <c:v>Chinese Yo-Yo Club</c:v>
                </c:pt>
                <c:pt idx="72">
                  <c:v>Chinese Students' Club</c:v>
                </c:pt>
                <c:pt idx="73">
                  <c:v>China Development Initiative</c:v>
                </c:pt>
                <c:pt idx="74">
                  <c:v>China Care</c:v>
                </c:pt>
                <c:pt idx="75">
                  <c:v>Chess Club</c:v>
                </c:pt>
                <c:pt idx="76">
                  <c:v>Caving Club</c:v>
                </c:pt>
                <c:pt idx="77">
                  <c:v>Casino Rueda Group</c:v>
                </c:pt>
                <c:pt idx="78">
                  <c:v>Campus Crusade for Cthulhu</c:v>
                </c:pt>
                <c:pt idx="79">
                  <c:v>Campus Crusade for Christ</c:v>
                </c:pt>
                <c:pt idx="80">
                  <c:v>Camp Kesem MIT</c:v>
                </c:pt>
                <c:pt idx="81">
                  <c:v>Braintrust</c:v>
                </c:pt>
                <c:pt idx="82">
                  <c:v>Brain and Cognitive Sciences Society (BCSS)</c:v>
                </c:pt>
                <c:pt idx="83">
                  <c:v>Black Women's Alliance</c:v>
                </c:pt>
                <c:pt idx="84">
                  <c:v>Biological Engineering - Biomedical Engineering Society (BE-BMES)</c:v>
                </c:pt>
                <c:pt idx="85">
                  <c:v>Bhangra</c:v>
                </c:pt>
                <c:pt idx="86">
                  <c:v>Best Buddies</c:v>
                </c:pt>
                <c:pt idx="87">
                  <c:v>BEEF, mit*</c:v>
                </c:pt>
                <c:pt idx="88">
                  <c:v>Baptist Student Fellowship</c:v>
                </c:pt>
                <c:pt idx="89">
                  <c:v>Association of Taiwanese Students</c:v>
                </c:pt>
                <c:pt idx="90">
                  <c:v>Association of Puerto Rican Students</c:v>
                </c:pt>
                <c:pt idx="91">
                  <c:v>Assassins' Guild</c:v>
                </c:pt>
                <c:pt idx="92">
                  <c:v>Asian Christian Fellowship</c:v>
                </c:pt>
                <c:pt idx="93">
                  <c:v>Asian Baptist Student Koinonia</c:v>
                </c:pt>
                <c:pt idx="94">
                  <c:v>Asian American Association</c:v>
                </c:pt>
                <c:pt idx="95">
                  <c:v>Armenian Society</c:v>
                </c:pt>
                <c:pt idx="96">
                  <c:v>Anime</c:v>
                </c:pt>
                <c:pt idx="97">
                  <c:v>Amnesty International</c:v>
                </c:pt>
                <c:pt idx="98">
                  <c:v>American Red Cross Team and Network</c:v>
                </c:pt>
                <c:pt idx="99">
                  <c:v>American Medical Students' Association</c:v>
                </c:pt>
                <c:pt idx="100">
                  <c:v>Alternative Spring Break</c:v>
                </c:pt>
                <c:pt idx="101">
                  <c:v>African students Association</c:v>
                </c:pt>
                <c:pt idx="102">
                  <c:v>Active Minds at MIT</c:v>
                </c:pt>
              </c:strCache>
            </c:strRef>
          </c:cat>
          <c:val>
            <c:numRef>
              <c:f>Sheet2!$C$2:$C$104</c:f>
              <c:numCache>
                <c:formatCode>General</c:formatCode>
                <c:ptCount val="103"/>
                <c:pt idx="0">
                  <c:v>265</c:v>
                </c:pt>
                <c:pt idx="1">
                  <c:v>1300</c:v>
                </c:pt>
                <c:pt idx="2">
                  <c:v>105</c:v>
                </c:pt>
                <c:pt idx="3">
                  <c:v>940</c:v>
                </c:pt>
                <c:pt idx="4">
                  <c:v>0</c:v>
                </c:pt>
                <c:pt idx="5">
                  <c:v>0</c:v>
                </c:pt>
                <c:pt idx="6">
                  <c:v>1050</c:v>
                </c:pt>
                <c:pt idx="7">
                  <c:v>230</c:v>
                </c:pt>
                <c:pt idx="8">
                  <c:v>707</c:v>
                </c:pt>
                <c:pt idx="9">
                  <c:v>0</c:v>
                </c:pt>
                <c:pt idx="10">
                  <c:v>0</c:v>
                </c:pt>
                <c:pt idx="11">
                  <c:v>2250</c:v>
                </c:pt>
                <c:pt idx="12">
                  <c:v>110</c:v>
                </c:pt>
                <c:pt idx="13">
                  <c:v>220</c:v>
                </c:pt>
                <c:pt idx="14">
                  <c:v>650</c:v>
                </c:pt>
                <c:pt idx="15">
                  <c:v>750</c:v>
                </c:pt>
                <c:pt idx="16">
                  <c:v>0</c:v>
                </c:pt>
                <c:pt idx="17">
                  <c:v>867</c:v>
                </c:pt>
                <c:pt idx="18">
                  <c:v>0</c:v>
                </c:pt>
                <c:pt idx="19">
                  <c:v>200</c:v>
                </c:pt>
                <c:pt idx="20">
                  <c:v>420</c:v>
                </c:pt>
                <c:pt idx="21">
                  <c:v>1280</c:v>
                </c:pt>
                <c:pt idx="22">
                  <c:v>120</c:v>
                </c:pt>
                <c:pt idx="23">
                  <c:v>350</c:v>
                </c:pt>
                <c:pt idx="24">
                  <c:v>0</c:v>
                </c:pt>
                <c:pt idx="25">
                  <c:v>50</c:v>
                </c:pt>
                <c:pt idx="26">
                  <c:v>790</c:v>
                </c:pt>
                <c:pt idx="27">
                  <c:v>800</c:v>
                </c:pt>
                <c:pt idx="28">
                  <c:v>100</c:v>
                </c:pt>
                <c:pt idx="29">
                  <c:v>0</c:v>
                </c:pt>
                <c:pt idx="30">
                  <c:v>320</c:v>
                </c:pt>
                <c:pt idx="31">
                  <c:v>505</c:v>
                </c:pt>
                <c:pt idx="32">
                  <c:v>0</c:v>
                </c:pt>
                <c:pt idx="33">
                  <c:v>170</c:v>
                </c:pt>
                <c:pt idx="34">
                  <c:v>600</c:v>
                </c:pt>
                <c:pt idx="35">
                  <c:v>1900</c:v>
                </c:pt>
                <c:pt idx="36">
                  <c:v>350</c:v>
                </c:pt>
                <c:pt idx="37">
                  <c:v>6456</c:v>
                </c:pt>
                <c:pt idx="38">
                  <c:v>0</c:v>
                </c:pt>
                <c:pt idx="39">
                  <c:v>4354</c:v>
                </c:pt>
                <c:pt idx="40">
                  <c:v>615</c:v>
                </c:pt>
                <c:pt idx="41">
                  <c:v>165</c:v>
                </c:pt>
                <c:pt idx="42">
                  <c:v>300</c:v>
                </c:pt>
                <c:pt idx="43">
                  <c:v>2311</c:v>
                </c:pt>
                <c:pt idx="44">
                  <c:v>1040</c:v>
                </c:pt>
                <c:pt idx="45">
                  <c:v>800</c:v>
                </c:pt>
                <c:pt idx="46">
                  <c:v>300</c:v>
                </c:pt>
                <c:pt idx="47">
                  <c:v>350</c:v>
                </c:pt>
                <c:pt idx="48">
                  <c:v>350</c:v>
                </c:pt>
                <c:pt idx="49">
                  <c:v>1240</c:v>
                </c:pt>
                <c:pt idx="50">
                  <c:v>792</c:v>
                </c:pt>
                <c:pt idx="51">
                  <c:v>2371</c:v>
                </c:pt>
                <c:pt idx="52">
                  <c:v>0</c:v>
                </c:pt>
                <c:pt idx="53">
                  <c:v>375</c:v>
                </c:pt>
                <c:pt idx="54">
                  <c:v>641</c:v>
                </c:pt>
                <c:pt idx="55">
                  <c:v>110</c:v>
                </c:pt>
                <c:pt idx="56">
                  <c:v>400</c:v>
                </c:pt>
                <c:pt idx="57">
                  <c:v>375</c:v>
                </c:pt>
                <c:pt idx="58">
                  <c:v>3660</c:v>
                </c:pt>
                <c:pt idx="59">
                  <c:v>172</c:v>
                </c:pt>
                <c:pt idx="60">
                  <c:v>0</c:v>
                </c:pt>
                <c:pt idx="61">
                  <c:v>750</c:v>
                </c:pt>
                <c:pt idx="62">
                  <c:v>0</c:v>
                </c:pt>
                <c:pt idx="63">
                  <c:v>300</c:v>
                </c:pt>
                <c:pt idx="64">
                  <c:v>1300</c:v>
                </c:pt>
                <c:pt idx="65">
                  <c:v>0</c:v>
                </c:pt>
                <c:pt idx="66">
                  <c:v>0</c:v>
                </c:pt>
                <c:pt idx="67">
                  <c:v>550</c:v>
                </c:pt>
                <c:pt idx="68">
                  <c:v>75</c:v>
                </c:pt>
                <c:pt idx="69">
                  <c:v>715</c:v>
                </c:pt>
                <c:pt idx="70">
                  <c:v>400</c:v>
                </c:pt>
                <c:pt idx="71">
                  <c:v>0</c:v>
                </c:pt>
                <c:pt idx="72">
                  <c:v>850</c:v>
                </c:pt>
                <c:pt idx="73">
                  <c:v>545</c:v>
                </c:pt>
                <c:pt idx="74">
                  <c:v>487</c:v>
                </c:pt>
                <c:pt idx="75">
                  <c:v>200</c:v>
                </c:pt>
                <c:pt idx="76">
                  <c:v>556</c:v>
                </c:pt>
                <c:pt idx="77">
                  <c:v>410</c:v>
                </c:pt>
                <c:pt idx="78">
                  <c:v>250</c:v>
                </c:pt>
                <c:pt idx="79">
                  <c:v>200</c:v>
                </c:pt>
                <c:pt idx="80">
                  <c:v>1690</c:v>
                </c:pt>
                <c:pt idx="81">
                  <c:v>0</c:v>
                </c:pt>
                <c:pt idx="82">
                  <c:v>370</c:v>
                </c:pt>
                <c:pt idx="83">
                  <c:v>425</c:v>
                </c:pt>
                <c:pt idx="84">
                  <c:v>350</c:v>
                </c:pt>
                <c:pt idx="85">
                  <c:v>6730</c:v>
                </c:pt>
                <c:pt idx="86">
                  <c:v>35</c:v>
                </c:pt>
                <c:pt idx="87">
                  <c:v>810</c:v>
                </c:pt>
                <c:pt idx="88">
                  <c:v>375</c:v>
                </c:pt>
                <c:pt idx="89">
                  <c:v>930</c:v>
                </c:pt>
                <c:pt idx="90">
                  <c:v>2230</c:v>
                </c:pt>
                <c:pt idx="91">
                  <c:v>1430</c:v>
                </c:pt>
                <c:pt idx="92">
                  <c:v>480</c:v>
                </c:pt>
                <c:pt idx="93">
                  <c:v>0</c:v>
                </c:pt>
                <c:pt idx="94">
                  <c:v>495</c:v>
                </c:pt>
                <c:pt idx="95">
                  <c:v>815</c:v>
                </c:pt>
                <c:pt idx="96">
                  <c:v>1820</c:v>
                </c:pt>
                <c:pt idx="97">
                  <c:v>0</c:v>
                </c:pt>
                <c:pt idx="98">
                  <c:v>740</c:v>
                </c:pt>
                <c:pt idx="99">
                  <c:v>350</c:v>
                </c:pt>
                <c:pt idx="100">
                  <c:v>575</c:v>
                </c:pt>
                <c:pt idx="101">
                  <c:v>1080</c:v>
                </c:pt>
                <c:pt idx="102">
                  <c:v>1350</c:v>
                </c:pt>
              </c:numCache>
            </c:numRef>
          </c:val>
        </c:ser>
        <c:overlap val="100"/>
        <c:axId val="73054080"/>
        <c:axId val="73055616"/>
      </c:barChart>
      <c:catAx>
        <c:axId val="73054080"/>
        <c:scaling>
          <c:orientation val="minMax"/>
        </c:scaling>
        <c:axPos val="l"/>
        <c:tickLblPos val="nextTo"/>
        <c:crossAx val="73055616"/>
        <c:crosses val="autoZero"/>
        <c:auto val="1"/>
        <c:lblAlgn val="ctr"/>
        <c:lblOffset val="100"/>
      </c:catAx>
      <c:valAx>
        <c:axId val="73055616"/>
        <c:scaling>
          <c:orientation val="minMax"/>
        </c:scaling>
        <c:axPos val="b"/>
        <c:majorGridlines/>
        <c:numFmt formatCode="General" sourceLinked="1"/>
        <c:tickLblPos val="nextTo"/>
        <c:crossAx val="7305408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0</xdr:row>
      <xdr:rowOff>114300</xdr:rowOff>
    </xdr:from>
    <xdr:to>
      <xdr:col>27</xdr:col>
      <xdr:colOff>304800</xdr:colOff>
      <xdr:row>99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7"/>
  <sheetViews>
    <sheetView tabSelected="1" zoomScaleNormal="100" workbookViewId="0">
      <pane ySplit="7" topLeftCell="A8" activePane="bottomLeft" state="frozen"/>
      <selection pane="bottomLeft" activeCell="M9" sqref="M9"/>
    </sheetView>
  </sheetViews>
  <sheetFormatPr defaultRowHeight="15"/>
  <cols>
    <col min="1" max="1" width="31.28515625" customWidth="1"/>
    <col min="2" max="3" width="6.140625" style="8" customWidth="1"/>
    <col min="4" max="4" width="6" style="8" bestFit="1" customWidth="1"/>
    <col min="5" max="5" width="5.28515625" style="8" bestFit="1" customWidth="1"/>
    <col min="6" max="8" width="6" style="8" bestFit="1" customWidth="1"/>
    <col min="9" max="9" width="5.28515625" style="8" bestFit="1" customWidth="1"/>
    <col min="10" max="10" width="7" style="8" bestFit="1" customWidth="1"/>
    <col min="11" max="11" width="6" style="8" bestFit="1" customWidth="1"/>
    <col min="12" max="12" width="4" style="8" bestFit="1" customWidth="1"/>
    <col min="13" max="13" width="85.5703125" style="5" customWidth="1"/>
    <col min="14" max="14" width="35.5703125" customWidth="1"/>
  </cols>
  <sheetData>
    <row r="1" spans="1:14">
      <c r="A1" s="67" t="s">
        <v>193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4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>
      <c r="A3" s="4"/>
    </row>
    <row r="4" spans="1:14" ht="31.5" customHeight="1">
      <c r="A4" s="4" t="s">
        <v>118</v>
      </c>
      <c r="C4" s="68" t="s">
        <v>199</v>
      </c>
      <c r="D4" s="68"/>
      <c r="E4" s="68"/>
      <c r="F4" s="68"/>
      <c r="G4" s="68"/>
      <c r="H4" s="68"/>
      <c r="I4" s="68"/>
      <c r="J4" s="68"/>
      <c r="K4" s="15"/>
      <c r="M4" s="7" t="s">
        <v>197</v>
      </c>
    </row>
    <row r="5" spans="1:14" ht="15.75" thickBot="1"/>
    <row r="6" spans="1:14">
      <c r="A6" s="65" t="s">
        <v>0</v>
      </c>
      <c r="B6" s="59" t="s">
        <v>1</v>
      </c>
      <c r="C6" s="60"/>
      <c r="D6" s="59" t="s">
        <v>2</v>
      </c>
      <c r="E6" s="60"/>
      <c r="F6" s="59" t="s">
        <v>3</v>
      </c>
      <c r="G6" s="60"/>
      <c r="H6" s="59" t="s">
        <v>4</v>
      </c>
      <c r="I6" s="60"/>
      <c r="J6" s="59" t="s">
        <v>5</v>
      </c>
      <c r="K6" s="59"/>
      <c r="L6" s="60" t="s">
        <v>6</v>
      </c>
      <c r="M6" s="62" t="s">
        <v>210</v>
      </c>
    </row>
    <row r="7" spans="1:14" ht="15.75" thickBot="1">
      <c r="A7" s="66"/>
      <c r="B7" s="10" t="s">
        <v>7</v>
      </c>
      <c r="C7" s="16" t="s">
        <v>8</v>
      </c>
      <c r="D7" s="10" t="s">
        <v>7</v>
      </c>
      <c r="E7" s="16" t="s">
        <v>8</v>
      </c>
      <c r="F7" s="10" t="s">
        <v>7</v>
      </c>
      <c r="G7" s="16" t="s">
        <v>8</v>
      </c>
      <c r="H7" s="10" t="s">
        <v>7</v>
      </c>
      <c r="I7" s="16" t="s">
        <v>8</v>
      </c>
      <c r="J7" s="10" t="s">
        <v>7</v>
      </c>
      <c r="K7" s="10" t="s">
        <v>8</v>
      </c>
      <c r="L7" s="61"/>
      <c r="M7" s="63"/>
    </row>
    <row r="8" spans="1:14">
      <c r="A8" s="30" t="s">
        <v>78</v>
      </c>
      <c r="B8" s="31">
        <v>0</v>
      </c>
      <c r="C8" s="32">
        <v>0</v>
      </c>
      <c r="D8" s="31">
        <v>0</v>
      </c>
      <c r="E8" s="32">
        <v>0</v>
      </c>
      <c r="F8" s="31">
        <v>2250</v>
      </c>
      <c r="G8" s="32">
        <v>1000</v>
      </c>
      <c r="H8" s="31">
        <v>250</v>
      </c>
      <c r="I8" s="32">
        <v>150</v>
      </c>
      <c r="J8" s="31">
        <f t="shared" ref="J8:J39" si="0">B8+D8+F8+H8</f>
        <v>2500</v>
      </c>
      <c r="K8" s="31">
        <f t="shared" ref="K8:K39" si="1">SUM(C8+E8+G8+I8)</f>
        <v>1150</v>
      </c>
      <c r="L8" s="33">
        <f t="shared" ref="L8:L38" si="2">K8/J8*100</f>
        <v>46</v>
      </c>
      <c r="M8" s="34" t="s">
        <v>119</v>
      </c>
    </row>
    <row r="9" spans="1:14">
      <c r="A9" s="35" t="s">
        <v>82</v>
      </c>
      <c r="B9" s="36">
        <v>0</v>
      </c>
      <c r="C9" s="37">
        <v>0</v>
      </c>
      <c r="D9" s="36">
        <v>0</v>
      </c>
      <c r="E9" s="37">
        <v>0</v>
      </c>
      <c r="F9" s="36">
        <v>1990</v>
      </c>
      <c r="G9" s="37">
        <v>1000</v>
      </c>
      <c r="H9" s="36">
        <v>190</v>
      </c>
      <c r="I9" s="37">
        <v>100</v>
      </c>
      <c r="J9" s="36">
        <f t="shared" si="0"/>
        <v>2180</v>
      </c>
      <c r="K9" s="36">
        <f t="shared" si="1"/>
        <v>1100</v>
      </c>
      <c r="L9" s="38">
        <f t="shared" si="2"/>
        <v>50.458715596330272</v>
      </c>
      <c r="M9" s="39" t="s">
        <v>155</v>
      </c>
      <c r="N9" s="6"/>
    </row>
    <row r="10" spans="1:14">
      <c r="A10" s="35" t="s">
        <v>76</v>
      </c>
      <c r="B10" s="36">
        <v>0</v>
      </c>
      <c r="C10" s="37">
        <v>0</v>
      </c>
      <c r="D10" s="36">
        <v>0</v>
      </c>
      <c r="E10" s="37">
        <v>0</v>
      </c>
      <c r="F10" s="36">
        <v>900</v>
      </c>
      <c r="G10" s="37">
        <v>375</v>
      </c>
      <c r="H10" s="36">
        <v>100</v>
      </c>
      <c r="I10" s="37">
        <v>50</v>
      </c>
      <c r="J10" s="36">
        <f t="shared" si="0"/>
        <v>1000</v>
      </c>
      <c r="K10" s="36">
        <f t="shared" si="1"/>
        <v>425</v>
      </c>
      <c r="L10" s="38">
        <f t="shared" si="2"/>
        <v>42.5</v>
      </c>
      <c r="M10" s="39" t="s">
        <v>156</v>
      </c>
    </row>
    <row r="11" spans="1:14" ht="30">
      <c r="A11" s="35" t="s">
        <v>80</v>
      </c>
      <c r="B11" s="36">
        <v>0</v>
      </c>
      <c r="C11" s="37">
        <v>0</v>
      </c>
      <c r="D11" s="36">
        <v>0</v>
      </c>
      <c r="E11" s="37">
        <v>0</v>
      </c>
      <c r="F11" s="36">
        <v>600</v>
      </c>
      <c r="G11" s="37">
        <v>300</v>
      </c>
      <c r="H11" s="36">
        <v>100</v>
      </c>
      <c r="I11" s="37">
        <v>50</v>
      </c>
      <c r="J11" s="36">
        <f t="shared" si="0"/>
        <v>700</v>
      </c>
      <c r="K11" s="36">
        <f t="shared" si="1"/>
        <v>350</v>
      </c>
      <c r="L11" s="38">
        <f t="shared" si="2"/>
        <v>50</v>
      </c>
      <c r="M11" s="40" t="s">
        <v>120</v>
      </c>
    </row>
    <row r="12" spans="1:14" ht="45">
      <c r="A12" s="35" t="s">
        <v>20</v>
      </c>
      <c r="B12" s="36">
        <v>776</v>
      </c>
      <c r="C12" s="37">
        <v>236</v>
      </c>
      <c r="D12" s="36">
        <v>0</v>
      </c>
      <c r="E12" s="37">
        <v>0</v>
      </c>
      <c r="F12" s="36">
        <v>830</v>
      </c>
      <c r="G12" s="37">
        <v>630</v>
      </c>
      <c r="H12" s="36">
        <v>80</v>
      </c>
      <c r="I12" s="37">
        <v>80</v>
      </c>
      <c r="J12" s="36">
        <f t="shared" si="0"/>
        <v>1686</v>
      </c>
      <c r="K12" s="36">
        <f t="shared" si="1"/>
        <v>946</v>
      </c>
      <c r="L12" s="38">
        <f t="shared" si="2"/>
        <v>56.109134045077106</v>
      </c>
      <c r="M12" s="40" t="s">
        <v>121</v>
      </c>
    </row>
    <row r="13" spans="1:14">
      <c r="A13" s="35" t="s">
        <v>65</v>
      </c>
      <c r="B13" s="36">
        <v>300</v>
      </c>
      <c r="C13" s="37">
        <v>300</v>
      </c>
      <c r="D13" s="36">
        <v>0</v>
      </c>
      <c r="E13" s="37">
        <v>0</v>
      </c>
      <c r="F13" s="36">
        <v>810</v>
      </c>
      <c r="G13" s="37">
        <v>810</v>
      </c>
      <c r="H13" s="36">
        <v>130</v>
      </c>
      <c r="I13" s="37">
        <v>130</v>
      </c>
      <c r="J13" s="36">
        <f t="shared" si="0"/>
        <v>1240</v>
      </c>
      <c r="K13" s="36">
        <f t="shared" si="1"/>
        <v>1240</v>
      </c>
      <c r="L13" s="38">
        <f t="shared" si="2"/>
        <v>100</v>
      </c>
      <c r="M13" s="41" t="s">
        <v>212</v>
      </c>
    </row>
    <row r="14" spans="1:14" ht="45">
      <c r="A14" s="35" t="s">
        <v>16</v>
      </c>
      <c r="B14" s="36">
        <v>115</v>
      </c>
      <c r="C14" s="37">
        <v>45</v>
      </c>
      <c r="D14" s="36">
        <v>1875</v>
      </c>
      <c r="E14" s="37">
        <v>230</v>
      </c>
      <c r="F14" s="36">
        <v>285</v>
      </c>
      <c r="G14" s="37">
        <v>200</v>
      </c>
      <c r="H14" s="36">
        <v>100</v>
      </c>
      <c r="I14" s="37">
        <v>80</v>
      </c>
      <c r="J14" s="36">
        <f t="shared" si="0"/>
        <v>2375</v>
      </c>
      <c r="K14" s="36">
        <f t="shared" si="1"/>
        <v>555</v>
      </c>
      <c r="L14" s="38">
        <f t="shared" si="2"/>
        <v>23.368421052631579</v>
      </c>
      <c r="M14" s="39" t="s">
        <v>157</v>
      </c>
    </row>
    <row r="15" spans="1:14" ht="45">
      <c r="A15" s="35" t="s">
        <v>12</v>
      </c>
      <c r="B15" s="36">
        <v>200</v>
      </c>
      <c r="C15" s="37">
        <v>0</v>
      </c>
      <c r="D15" s="36">
        <v>50</v>
      </c>
      <c r="E15" s="37">
        <v>0</v>
      </c>
      <c r="F15" s="36">
        <v>650</v>
      </c>
      <c r="G15" s="37">
        <v>175</v>
      </c>
      <c r="H15" s="36">
        <v>140</v>
      </c>
      <c r="I15" s="37">
        <v>50</v>
      </c>
      <c r="J15" s="36">
        <f t="shared" si="0"/>
        <v>1040</v>
      </c>
      <c r="K15" s="36">
        <f t="shared" si="1"/>
        <v>225</v>
      </c>
      <c r="L15" s="38">
        <f t="shared" si="2"/>
        <v>21.634615384615387</v>
      </c>
      <c r="M15" s="39" t="s">
        <v>158</v>
      </c>
    </row>
    <row r="16" spans="1:14" ht="45">
      <c r="A16" s="35" t="s">
        <v>39</v>
      </c>
      <c r="B16" s="36">
        <v>225</v>
      </c>
      <c r="C16" s="37">
        <v>200</v>
      </c>
      <c r="D16" s="36">
        <v>40</v>
      </c>
      <c r="E16" s="37">
        <v>40</v>
      </c>
      <c r="F16" s="36">
        <v>1170</v>
      </c>
      <c r="G16" s="37">
        <v>700</v>
      </c>
      <c r="H16" s="36">
        <v>130</v>
      </c>
      <c r="I16" s="37">
        <v>130</v>
      </c>
      <c r="J16" s="36">
        <f t="shared" si="0"/>
        <v>1565</v>
      </c>
      <c r="K16" s="36">
        <f t="shared" si="1"/>
        <v>1070</v>
      </c>
      <c r="L16" s="38">
        <f t="shared" si="2"/>
        <v>68.370607028753994</v>
      </c>
      <c r="M16" s="39" t="s">
        <v>159</v>
      </c>
    </row>
    <row r="17" spans="1:13">
      <c r="A17" s="35" t="s">
        <v>58</v>
      </c>
      <c r="B17" s="36">
        <v>100</v>
      </c>
      <c r="C17" s="37">
        <v>100</v>
      </c>
      <c r="D17" s="36">
        <v>119</v>
      </c>
      <c r="E17" s="37">
        <v>119</v>
      </c>
      <c r="F17" s="36">
        <v>0</v>
      </c>
      <c r="G17" s="37">
        <v>0</v>
      </c>
      <c r="H17" s="36">
        <v>35</v>
      </c>
      <c r="I17" s="37">
        <v>35</v>
      </c>
      <c r="J17" s="36">
        <f t="shared" si="0"/>
        <v>254</v>
      </c>
      <c r="K17" s="36">
        <f t="shared" si="1"/>
        <v>254</v>
      </c>
      <c r="L17" s="38">
        <f t="shared" si="2"/>
        <v>100</v>
      </c>
      <c r="M17" s="40" t="s">
        <v>122</v>
      </c>
    </row>
    <row r="18" spans="1:13">
      <c r="A18" s="35" t="s">
        <v>90</v>
      </c>
      <c r="B18" s="36">
        <v>0</v>
      </c>
      <c r="C18" s="37">
        <v>0</v>
      </c>
      <c r="D18" s="36">
        <v>46</v>
      </c>
      <c r="E18" s="37">
        <v>46</v>
      </c>
      <c r="F18" s="36">
        <v>1180</v>
      </c>
      <c r="G18" s="37">
        <v>700</v>
      </c>
      <c r="H18" s="36">
        <v>25</v>
      </c>
      <c r="I18" s="37">
        <v>25</v>
      </c>
      <c r="J18" s="36">
        <f t="shared" si="0"/>
        <v>1251</v>
      </c>
      <c r="K18" s="36">
        <f t="shared" si="1"/>
        <v>771</v>
      </c>
      <c r="L18" s="38">
        <f t="shared" si="2"/>
        <v>61.630695443645088</v>
      </c>
      <c r="M18" s="40" t="s">
        <v>91</v>
      </c>
    </row>
    <row r="19" spans="1:13">
      <c r="A19" s="35" t="s">
        <v>27</v>
      </c>
      <c r="B19" s="36">
        <v>200</v>
      </c>
      <c r="C19" s="37">
        <v>100</v>
      </c>
      <c r="D19" s="36">
        <v>0</v>
      </c>
      <c r="E19" s="37">
        <v>0</v>
      </c>
      <c r="F19" s="36">
        <v>2030</v>
      </c>
      <c r="G19" s="37">
        <v>700</v>
      </c>
      <c r="H19" s="36">
        <v>100</v>
      </c>
      <c r="I19" s="37">
        <v>100</v>
      </c>
      <c r="J19" s="36">
        <f t="shared" si="0"/>
        <v>2330</v>
      </c>
      <c r="K19" s="36">
        <f t="shared" si="1"/>
        <v>900</v>
      </c>
      <c r="L19" s="38">
        <f t="shared" si="2"/>
        <v>38.626609442060087</v>
      </c>
      <c r="M19" s="40" t="s">
        <v>28</v>
      </c>
    </row>
    <row r="20" spans="1:13" ht="30">
      <c r="A20" s="35" t="s">
        <v>42</v>
      </c>
      <c r="B20" s="36">
        <v>50</v>
      </c>
      <c r="C20" s="37">
        <v>50</v>
      </c>
      <c r="D20" s="36">
        <v>0</v>
      </c>
      <c r="E20" s="37">
        <v>0</v>
      </c>
      <c r="F20" s="36">
        <v>3730</v>
      </c>
      <c r="G20" s="37">
        <v>1500</v>
      </c>
      <c r="H20" s="36">
        <v>80</v>
      </c>
      <c r="I20" s="37">
        <v>80</v>
      </c>
      <c r="J20" s="36">
        <f t="shared" si="0"/>
        <v>3860</v>
      </c>
      <c r="K20" s="36">
        <f t="shared" si="1"/>
        <v>1630</v>
      </c>
      <c r="L20" s="38">
        <f t="shared" si="2"/>
        <v>42.2279792746114</v>
      </c>
      <c r="M20" s="41" t="s">
        <v>217</v>
      </c>
    </row>
    <row r="21" spans="1:13" ht="30">
      <c r="A21" s="35" t="s">
        <v>92</v>
      </c>
      <c r="B21" s="36">
        <v>0</v>
      </c>
      <c r="C21" s="37">
        <v>0</v>
      </c>
      <c r="D21" s="36">
        <v>45</v>
      </c>
      <c r="E21" s="37">
        <v>45</v>
      </c>
      <c r="F21" s="36">
        <v>2430</v>
      </c>
      <c r="G21" s="37">
        <v>1500</v>
      </c>
      <c r="H21" s="36">
        <v>150</v>
      </c>
      <c r="I21" s="37">
        <v>150</v>
      </c>
      <c r="J21" s="36">
        <f t="shared" si="0"/>
        <v>2625</v>
      </c>
      <c r="K21" s="36">
        <f t="shared" si="1"/>
        <v>1695</v>
      </c>
      <c r="L21" s="38">
        <f t="shared" si="2"/>
        <v>64.571428571428569</v>
      </c>
      <c r="M21" s="39" t="s">
        <v>160</v>
      </c>
    </row>
    <row r="22" spans="1:13" ht="30">
      <c r="A22" s="35" t="s">
        <v>88</v>
      </c>
      <c r="B22" s="36">
        <v>0</v>
      </c>
      <c r="C22" s="37">
        <v>0</v>
      </c>
      <c r="D22" s="36">
        <v>0</v>
      </c>
      <c r="E22" s="37">
        <v>0</v>
      </c>
      <c r="F22" s="36">
        <v>815</v>
      </c>
      <c r="G22" s="37">
        <v>500</v>
      </c>
      <c r="H22" s="36">
        <v>100</v>
      </c>
      <c r="I22" s="37">
        <v>40</v>
      </c>
      <c r="J22" s="36">
        <f t="shared" si="0"/>
        <v>915</v>
      </c>
      <c r="K22" s="36">
        <f t="shared" si="1"/>
        <v>540</v>
      </c>
      <c r="L22" s="38">
        <f t="shared" si="2"/>
        <v>59.016393442622949</v>
      </c>
      <c r="M22" s="39" t="s">
        <v>154</v>
      </c>
    </row>
    <row r="23" spans="1:13">
      <c r="A23" s="35" t="s">
        <v>40</v>
      </c>
      <c r="B23" s="36">
        <v>50</v>
      </c>
      <c r="C23" s="37">
        <v>50</v>
      </c>
      <c r="D23" s="36">
        <v>0</v>
      </c>
      <c r="E23" s="37">
        <v>0</v>
      </c>
      <c r="F23" s="36">
        <v>980</v>
      </c>
      <c r="G23" s="37">
        <v>300</v>
      </c>
      <c r="H23" s="36">
        <v>130</v>
      </c>
      <c r="I23" s="37">
        <v>0</v>
      </c>
      <c r="J23" s="36">
        <f t="shared" si="0"/>
        <v>1160</v>
      </c>
      <c r="K23" s="36">
        <f t="shared" si="1"/>
        <v>350</v>
      </c>
      <c r="L23" s="38">
        <f t="shared" si="2"/>
        <v>30.172413793103448</v>
      </c>
      <c r="M23" s="40" t="s">
        <v>41</v>
      </c>
    </row>
    <row r="24" spans="1:13">
      <c r="A24" s="35" t="s">
        <v>107</v>
      </c>
      <c r="B24" s="36">
        <v>0</v>
      </c>
      <c r="C24" s="37">
        <v>0</v>
      </c>
      <c r="D24" s="36">
        <v>0</v>
      </c>
      <c r="E24" s="37">
        <v>0</v>
      </c>
      <c r="F24" s="36">
        <v>270</v>
      </c>
      <c r="G24" s="37">
        <v>270</v>
      </c>
      <c r="H24" s="42">
        <v>130</v>
      </c>
      <c r="I24" s="37">
        <v>95</v>
      </c>
      <c r="J24" s="36">
        <f t="shared" si="0"/>
        <v>400</v>
      </c>
      <c r="K24" s="36">
        <f t="shared" si="1"/>
        <v>365</v>
      </c>
      <c r="L24" s="38">
        <f t="shared" si="2"/>
        <v>91.25</v>
      </c>
      <c r="M24" s="43" t="s">
        <v>213</v>
      </c>
    </row>
    <row r="25" spans="1:13" ht="45">
      <c r="A25" s="35" t="s">
        <v>15</v>
      </c>
      <c r="B25" s="36">
        <v>7100</v>
      </c>
      <c r="C25" s="37">
        <v>1100</v>
      </c>
      <c r="D25" s="36">
        <v>800</v>
      </c>
      <c r="E25" s="37">
        <v>70</v>
      </c>
      <c r="F25" s="36">
        <v>0</v>
      </c>
      <c r="G25" s="37">
        <v>0</v>
      </c>
      <c r="H25" s="36">
        <v>0</v>
      </c>
      <c r="I25" s="37">
        <v>0</v>
      </c>
      <c r="J25" s="36">
        <f t="shared" si="0"/>
        <v>7900</v>
      </c>
      <c r="K25" s="36">
        <f t="shared" si="1"/>
        <v>1170</v>
      </c>
      <c r="L25" s="38">
        <f t="shared" si="2"/>
        <v>14.810126582278482</v>
      </c>
      <c r="M25" s="44" t="s">
        <v>161</v>
      </c>
    </row>
    <row r="26" spans="1:13" ht="45">
      <c r="A26" s="35" t="s">
        <v>98</v>
      </c>
      <c r="B26" s="36">
        <v>0</v>
      </c>
      <c r="C26" s="37">
        <v>0</v>
      </c>
      <c r="D26" s="36">
        <v>0</v>
      </c>
      <c r="E26" s="37">
        <v>0</v>
      </c>
      <c r="F26" s="36">
        <v>1100</v>
      </c>
      <c r="G26" s="37">
        <v>800</v>
      </c>
      <c r="H26" s="36">
        <v>120</v>
      </c>
      <c r="I26" s="37">
        <v>70</v>
      </c>
      <c r="J26" s="36">
        <f t="shared" si="0"/>
        <v>1220</v>
      </c>
      <c r="K26" s="36">
        <f t="shared" si="1"/>
        <v>870</v>
      </c>
      <c r="L26" s="38">
        <f t="shared" si="2"/>
        <v>71.311475409836063</v>
      </c>
      <c r="M26" s="44" t="s">
        <v>162</v>
      </c>
    </row>
    <row r="27" spans="1:13" ht="30">
      <c r="A27" s="35" t="s">
        <v>101</v>
      </c>
      <c r="B27" s="36">
        <v>0</v>
      </c>
      <c r="C27" s="37">
        <v>0</v>
      </c>
      <c r="D27" s="36">
        <v>0</v>
      </c>
      <c r="E27" s="37">
        <v>0</v>
      </c>
      <c r="F27" s="36">
        <v>1600</v>
      </c>
      <c r="G27" s="37">
        <v>1225</v>
      </c>
      <c r="H27" s="36">
        <v>200</v>
      </c>
      <c r="I27" s="37">
        <v>150</v>
      </c>
      <c r="J27" s="36">
        <f t="shared" si="0"/>
        <v>1800</v>
      </c>
      <c r="K27" s="36">
        <f t="shared" si="1"/>
        <v>1375</v>
      </c>
      <c r="L27" s="38">
        <f t="shared" si="2"/>
        <v>76.388888888888886</v>
      </c>
      <c r="M27" s="44" t="s">
        <v>163</v>
      </c>
    </row>
    <row r="28" spans="1:13" ht="30">
      <c r="A28" s="35" t="s">
        <v>86</v>
      </c>
      <c r="B28" s="36">
        <v>0</v>
      </c>
      <c r="C28" s="37">
        <v>0</v>
      </c>
      <c r="D28" s="36">
        <v>0</v>
      </c>
      <c r="E28" s="37">
        <v>0</v>
      </c>
      <c r="F28" s="36">
        <v>550</v>
      </c>
      <c r="G28" s="37">
        <v>430</v>
      </c>
      <c r="H28" s="45">
        <v>300</v>
      </c>
      <c r="I28" s="37">
        <v>50</v>
      </c>
      <c r="J28" s="36">
        <f t="shared" si="0"/>
        <v>850</v>
      </c>
      <c r="K28" s="36">
        <f t="shared" si="1"/>
        <v>480</v>
      </c>
      <c r="L28" s="38">
        <f t="shared" si="2"/>
        <v>56.470588235294116</v>
      </c>
      <c r="M28" s="46" t="s">
        <v>123</v>
      </c>
    </row>
    <row r="29" spans="1:13">
      <c r="A29" s="35" t="s">
        <v>59</v>
      </c>
      <c r="B29" s="36">
        <v>55</v>
      </c>
      <c r="C29" s="37">
        <v>55</v>
      </c>
      <c r="D29" s="36">
        <v>0</v>
      </c>
      <c r="E29" s="37">
        <v>0</v>
      </c>
      <c r="F29" s="36">
        <v>250</v>
      </c>
      <c r="G29" s="37">
        <v>250</v>
      </c>
      <c r="H29" s="36">
        <v>41</v>
      </c>
      <c r="I29" s="37">
        <v>41</v>
      </c>
      <c r="J29" s="36">
        <f t="shared" si="0"/>
        <v>346</v>
      </c>
      <c r="K29" s="36">
        <f t="shared" si="1"/>
        <v>346</v>
      </c>
      <c r="L29" s="38">
        <f t="shared" si="2"/>
        <v>100</v>
      </c>
      <c r="M29" s="40" t="s">
        <v>122</v>
      </c>
    </row>
    <row r="30" spans="1:13" ht="45">
      <c r="A30" s="35" t="s">
        <v>11</v>
      </c>
      <c r="B30" s="36">
        <v>850</v>
      </c>
      <c r="C30" s="37">
        <v>0</v>
      </c>
      <c r="D30" s="36">
        <v>540</v>
      </c>
      <c r="E30" s="37">
        <v>0</v>
      </c>
      <c r="F30" s="36">
        <v>0</v>
      </c>
      <c r="G30" s="37">
        <v>0</v>
      </c>
      <c r="H30" s="36">
        <v>435</v>
      </c>
      <c r="I30" s="37">
        <v>135</v>
      </c>
      <c r="J30" s="36">
        <f t="shared" si="0"/>
        <v>1825</v>
      </c>
      <c r="K30" s="36">
        <f t="shared" si="1"/>
        <v>135</v>
      </c>
      <c r="L30" s="38">
        <f t="shared" si="2"/>
        <v>7.397260273972603</v>
      </c>
      <c r="M30" s="44" t="s">
        <v>166</v>
      </c>
    </row>
    <row r="31" spans="1:13">
      <c r="A31" s="35" t="s">
        <v>96</v>
      </c>
      <c r="B31" s="36">
        <v>0</v>
      </c>
      <c r="C31" s="37">
        <v>0</v>
      </c>
      <c r="D31" s="36">
        <v>0</v>
      </c>
      <c r="E31" s="37">
        <v>0</v>
      </c>
      <c r="F31" s="36">
        <v>550</v>
      </c>
      <c r="G31" s="37">
        <v>400</v>
      </c>
      <c r="H31" s="36">
        <v>100</v>
      </c>
      <c r="I31" s="37">
        <v>50</v>
      </c>
      <c r="J31" s="36">
        <f t="shared" si="0"/>
        <v>650</v>
      </c>
      <c r="K31" s="36">
        <f t="shared" si="1"/>
        <v>450</v>
      </c>
      <c r="L31" s="38">
        <f t="shared" si="2"/>
        <v>69.230769230769226</v>
      </c>
      <c r="M31" s="44" t="s">
        <v>127</v>
      </c>
    </row>
    <row r="32" spans="1:13">
      <c r="A32" s="35" t="s">
        <v>49</v>
      </c>
      <c r="B32" s="36">
        <v>30</v>
      </c>
      <c r="C32" s="37">
        <v>30</v>
      </c>
      <c r="D32" s="36">
        <v>100</v>
      </c>
      <c r="E32" s="37">
        <v>100</v>
      </c>
      <c r="F32" s="36">
        <v>600</v>
      </c>
      <c r="G32" s="37">
        <v>350</v>
      </c>
      <c r="H32" s="36">
        <v>50</v>
      </c>
      <c r="I32" s="37">
        <v>50</v>
      </c>
      <c r="J32" s="36">
        <f t="shared" si="0"/>
        <v>780</v>
      </c>
      <c r="K32" s="36">
        <f t="shared" si="1"/>
        <v>530</v>
      </c>
      <c r="L32" s="38">
        <f t="shared" si="2"/>
        <v>67.948717948717956</v>
      </c>
      <c r="M32" s="47" t="s">
        <v>50</v>
      </c>
    </row>
    <row r="33" spans="1:13">
      <c r="A33" s="35" t="s">
        <v>75</v>
      </c>
      <c r="B33" s="36">
        <v>0</v>
      </c>
      <c r="C33" s="37">
        <v>0</v>
      </c>
      <c r="D33" s="36">
        <v>360</v>
      </c>
      <c r="E33" s="37">
        <v>0</v>
      </c>
      <c r="F33" s="36">
        <v>125</v>
      </c>
      <c r="G33" s="37">
        <v>125</v>
      </c>
      <c r="H33" s="36">
        <v>100</v>
      </c>
      <c r="I33" s="37">
        <v>50</v>
      </c>
      <c r="J33" s="36">
        <f t="shared" si="0"/>
        <v>585</v>
      </c>
      <c r="K33" s="36">
        <f t="shared" si="1"/>
        <v>175</v>
      </c>
      <c r="L33" s="38">
        <f t="shared" si="2"/>
        <v>29.914529914529915</v>
      </c>
      <c r="M33" s="40" t="s">
        <v>124</v>
      </c>
    </row>
    <row r="34" spans="1:13" ht="30">
      <c r="A34" s="35" t="s">
        <v>38</v>
      </c>
      <c r="B34" s="36">
        <v>678</v>
      </c>
      <c r="C34" s="37">
        <v>500</v>
      </c>
      <c r="D34" s="36">
        <v>1178</v>
      </c>
      <c r="E34" s="37">
        <v>800</v>
      </c>
      <c r="F34" s="36">
        <v>375</v>
      </c>
      <c r="G34" s="37">
        <v>375</v>
      </c>
      <c r="H34" s="36">
        <v>30</v>
      </c>
      <c r="I34" s="37">
        <v>30</v>
      </c>
      <c r="J34" s="36">
        <f t="shared" si="0"/>
        <v>2261</v>
      </c>
      <c r="K34" s="36">
        <f t="shared" si="1"/>
        <v>1705</v>
      </c>
      <c r="L34" s="38">
        <f t="shared" si="2"/>
        <v>75.409111012826173</v>
      </c>
      <c r="M34" s="44" t="s">
        <v>164</v>
      </c>
    </row>
    <row r="35" spans="1:13">
      <c r="A35" s="35" t="s">
        <v>53</v>
      </c>
      <c r="B35" s="45">
        <v>400</v>
      </c>
      <c r="C35" s="37">
        <v>400</v>
      </c>
      <c r="D35" s="36">
        <v>200</v>
      </c>
      <c r="E35" s="37">
        <v>0</v>
      </c>
      <c r="F35" s="45">
        <v>210</v>
      </c>
      <c r="G35" s="37">
        <v>210</v>
      </c>
      <c r="H35" s="36">
        <v>0</v>
      </c>
      <c r="I35" s="37">
        <v>0</v>
      </c>
      <c r="J35" s="36">
        <f t="shared" si="0"/>
        <v>810</v>
      </c>
      <c r="K35" s="36">
        <f t="shared" si="1"/>
        <v>610</v>
      </c>
      <c r="L35" s="38">
        <f t="shared" si="2"/>
        <v>75.308641975308646</v>
      </c>
      <c r="M35" s="39" t="s">
        <v>216</v>
      </c>
    </row>
    <row r="36" spans="1:13">
      <c r="A36" s="35" t="s">
        <v>43</v>
      </c>
      <c r="B36" s="36">
        <v>30</v>
      </c>
      <c r="C36" s="37">
        <v>30</v>
      </c>
      <c r="D36" s="36">
        <v>212</v>
      </c>
      <c r="E36" s="37">
        <v>0</v>
      </c>
      <c r="F36" s="36">
        <v>500</v>
      </c>
      <c r="G36" s="37">
        <v>300</v>
      </c>
      <c r="H36" s="36">
        <v>150</v>
      </c>
      <c r="I36" s="37">
        <v>75</v>
      </c>
      <c r="J36" s="36">
        <f t="shared" si="0"/>
        <v>892</v>
      </c>
      <c r="K36" s="36">
        <f t="shared" si="1"/>
        <v>405</v>
      </c>
      <c r="L36" s="38">
        <f t="shared" si="2"/>
        <v>45.403587443946186</v>
      </c>
      <c r="M36" s="39" t="s">
        <v>165</v>
      </c>
    </row>
    <row r="37" spans="1:13">
      <c r="A37" s="35" t="s">
        <v>93</v>
      </c>
      <c r="B37" s="36">
        <v>0</v>
      </c>
      <c r="C37" s="37">
        <v>0</v>
      </c>
      <c r="D37" s="36">
        <v>0</v>
      </c>
      <c r="E37" s="37">
        <v>0</v>
      </c>
      <c r="F37" s="36">
        <v>1420</v>
      </c>
      <c r="G37" s="37">
        <v>950</v>
      </c>
      <c r="H37" s="36">
        <v>200</v>
      </c>
      <c r="I37" s="37">
        <v>125</v>
      </c>
      <c r="J37" s="36">
        <f t="shared" si="0"/>
        <v>1620</v>
      </c>
      <c r="K37" s="36">
        <f t="shared" si="1"/>
        <v>1075</v>
      </c>
      <c r="L37" s="38">
        <f t="shared" si="2"/>
        <v>66.358024691358025</v>
      </c>
      <c r="M37" s="39" t="s">
        <v>167</v>
      </c>
    </row>
    <row r="38" spans="1:13">
      <c r="A38" s="35" t="s">
        <v>52</v>
      </c>
      <c r="B38" s="36">
        <v>165</v>
      </c>
      <c r="C38" s="37">
        <v>165</v>
      </c>
      <c r="D38" s="36">
        <v>0</v>
      </c>
      <c r="E38" s="37">
        <v>0</v>
      </c>
      <c r="F38" s="36">
        <v>2466</v>
      </c>
      <c r="G38" s="37">
        <v>1616</v>
      </c>
      <c r="H38" s="36">
        <v>140</v>
      </c>
      <c r="I38" s="37">
        <v>140</v>
      </c>
      <c r="J38" s="36">
        <f t="shared" si="0"/>
        <v>2771</v>
      </c>
      <c r="K38" s="36">
        <f t="shared" si="1"/>
        <v>1921</v>
      </c>
      <c r="L38" s="38">
        <f t="shared" si="2"/>
        <v>69.325153374233125</v>
      </c>
      <c r="M38" s="39" t="s">
        <v>168</v>
      </c>
    </row>
    <row r="39" spans="1:13">
      <c r="A39" s="35" t="s">
        <v>116</v>
      </c>
      <c r="B39" s="36">
        <v>0</v>
      </c>
      <c r="C39" s="37">
        <v>0</v>
      </c>
      <c r="D39" s="36">
        <v>0</v>
      </c>
      <c r="E39" s="37">
        <v>0</v>
      </c>
      <c r="F39" s="36">
        <v>0</v>
      </c>
      <c r="G39" s="37">
        <v>0</v>
      </c>
      <c r="H39" s="36">
        <v>0</v>
      </c>
      <c r="I39" s="37">
        <v>0</v>
      </c>
      <c r="J39" s="36">
        <f t="shared" si="0"/>
        <v>0</v>
      </c>
      <c r="K39" s="36">
        <f t="shared" si="1"/>
        <v>0</v>
      </c>
      <c r="L39" s="38">
        <v>0</v>
      </c>
      <c r="M39" s="41" t="s">
        <v>220</v>
      </c>
    </row>
    <row r="40" spans="1:13">
      <c r="A40" s="35" t="s">
        <v>45</v>
      </c>
      <c r="B40" s="36">
        <v>400</v>
      </c>
      <c r="C40" s="37">
        <v>400</v>
      </c>
      <c r="D40" s="36">
        <v>0</v>
      </c>
      <c r="E40" s="37">
        <v>0</v>
      </c>
      <c r="F40" s="36">
        <v>200</v>
      </c>
      <c r="G40" s="37">
        <v>0</v>
      </c>
      <c r="H40" s="36">
        <v>275</v>
      </c>
      <c r="I40" s="37">
        <v>75</v>
      </c>
      <c r="J40" s="36">
        <f t="shared" ref="J40:J71" si="3">B40+D40+F40+H40</f>
        <v>875</v>
      </c>
      <c r="K40" s="36">
        <f t="shared" ref="K40:K71" si="4">SUM(C40+E40+G40+I40)</f>
        <v>475</v>
      </c>
      <c r="L40" s="38">
        <f t="shared" ref="L40:L71" si="5">K40/J40*100</f>
        <v>54.285714285714285</v>
      </c>
      <c r="M40" s="40" t="s">
        <v>46</v>
      </c>
    </row>
    <row r="41" spans="1:13" ht="30">
      <c r="A41" s="35" t="s">
        <v>66</v>
      </c>
      <c r="B41" s="36">
        <v>0</v>
      </c>
      <c r="C41" s="37">
        <v>0</v>
      </c>
      <c r="D41" s="36">
        <v>0</v>
      </c>
      <c r="E41" s="37">
        <v>0</v>
      </c>
      <c r="F41" s="36">
        <v>700</v>
      </c>
      <c r="G41" s="37">
        <v>0</v>
      </c>
      <c r="H41" s="36">
        <v>15</v>
      </c>
      <c r="I41" s="37">
        <v>0</v>
      </c>
      <c r="J41" s="36">
        <f t="shared" si="3"/>
        <v>715</v>
      </c>
      <c r="K41" s="36">
        <f t="shared" si="4"/>
        <v>0</v>
      </c>
      <c r="L41" s="38">
        <f t="shared" si="5"/>
        <v>0</v>
      </c>
      <c r="M41" s="41" t="s">
        <v>169</v>
      </c>
    </row>
    <row r="42" spans="1:13" ht="30">
      <c r="A42" s="35" t="s">
        <v>104</v>
      </c>
      <c r="B42" s="36">
        <v>0</v>
      </c>
      <c r="C42" s="37">
        <v>0</v>
      </c>
      <c r="D42" s="36">
        <v>0</v>
      </c>
      <c r="E42" s="37">
        <v>0</v>
      </c>
      <c r="F42" s="36">
        <v>400</v>
      </c>
      <c r="G42" s="37">
        <v>400</v>
      </c>
      <c r="H42" s="36">
        <v>75</v>
      </c>
      <c r="I42" s="37">
        <v>0</v>
      </c>
      <c r="J42" s="36">
        <f t="shared" si="3"/>
        <v>475</v>
      </c>
      <c r="K42" s="36">
        <f t="shared" si="4"/>
        <v>400</v>
      </c>
      <c r="L42" s="38">
        <f t="shared" si="5"/>
        <v>84.210526315789465</v>
      </c>
      <c r="M42" s="39" t="s">
        <v>170</v>
      </c>
    </row>
    <row r="43" spans="1:13">
      <c r="A43" s="35" t="s">
        <v>19</v>
      </c>
      <c r="B43" s="36">
        <v>700</v>
      </c>
      <c r="C43" s="37">
        <v>200</v>
      </c>
      <c r="D43" s="36">
        <v>925</v>
      </c>
      <c r="E43" s="37">
        <v>925</v>
      </c>
      <c r="F43" s="36">
        <v>500</v>
      </c>
      <c r="G43" s="37">
        <v>450</v>
      </c>
      <c r="H43" s="36">
        <v>220</v>
      </c>
      <c r="I43" s="37">
        <v>220</v>
      </c>
      <c r="J43" s="36">
        <f t="shared" si="3"/>
        <v>2345</v>
      </c>
      <c r="K43" s="36">
        <f t="shared" si="4"/>
        <v>1795</v>
      </c>
      <c r="L43" s="38">
        <f t="shared" si="5"/>
        <v>76.545842217484008</v>
      </c>
      <c r="M43" s="40" t="s">
        <v>125</v>
      </c>
    </row>
    <row r="44" spans="1:13">
      <c r="A44" s="35" t="s">
        <v>57</v>
      </c>
      <c r="B44" s="36">
        <v>105</v>
      </c>
      <c r="C44" s="37">
        <v>105</v>
      </c>
      <c r="D44" s="36">
        <v>0</v>
      </c>
      <c r="E44" s="37">
        <v>0</v>
      </c>
      <c r="F44" s="36">
        <v>0</v>
      </c>
      <c r="G44" s="37">
        <v>0</v>
      </c>
      <c r="H44" s="36">
        <v>0</v>
      </c>
      <c r="I44" s="37">
        <v>0</v>
      </c>
      <c r="J44" s="36">
        <f t="shared" si="3"/>
        <v>105</v>
      </c>
      <c r="K44" s="36">
        <f t="shared" si="4"/>
        <v>105</v>
      </c>
      <c r="L44" s="38">
        <f t="shared" si="5"/>
        <v>100</v>
      </c>
      <c r="M44" s="39" t="s">
        <v>122</v>
      </c>
    </row>
    <row r="45" spans="1:13" ht="30">
      <c r="A45" s="35" t="s">
        <v>62</v>
      </c>
      <c r="B45" s="45">
        <v>500</v>
      </c>
      <c r="C45" s="37">
        <v>500</v>
      </c>
      <c r="D45" s="36">
        <v>0</v>
      </c>
      <c r="E45" s="37">
        <v>0</v>
      </c>
      <c r="F45" s="45">
        <v>300</v>
      </c>
      <c r="G45" s="37">
        <v>300</v>
      </c>
      <c r="H45" s="45">
        <v>30</v>
      </c>
      <c r="I45" s="37">
        <v>30</v>
      </c>
      <c r="J45" s="36">
        <f t="shared" si="3"/>
        <v>830</v>
      </c>
      <c r="K45" s="36">
        <f t="shared" si="4"/>
        <v>830</v>
      </c>
      <c r="L45" s="38">
        <f t="shared" si="5"/>
        <v>100</v>
      </c>
      <c r="M45" s="39" t="s">
        <v>146</v>
      </c>
    </row>
    <row r="46" spans="1:13" ht="30">
      <c r="A46" s="35" t="s">
        <v>24</v>
      </c>
      <c r="B46" s="36">
        <v>2500</v>
      </c>
      <c r="C46" s="37">
        <v>1200</v>
      </c>
      <c r="D46" s="36">
        <v>0</v>
      </c>
      <c r="E46" s="37">
        <v>0</v>
      </c>
      <c r="F46" s="36">
        <v>250</v>
      </c>
      <c r="G46" s="37">
        <v>250</v>
      </c>
      <c r="H46" s="45">
        <v>30</v>
      </c>
      <c r="I46" s="37">
        <v>30</v>
      </c>
      <c r="J46" s="36">
        <f t="shared" si="3"/>
        <v>2780</v>
      </c>
      <c r="K46" s="36">
        <f t="shared" si="4"/>
        <v>1480</v>
      </c>
      <c r="L46" s="38">
        <f t="shared" si="5"/>
        <v>53.237410071942449</v>
      </c>
      <c r="M46" s="48" t="s">
        <v>152</v>
      </c>
    </row>
    <row r="47" spans="1:13" ht="30">
      <c r="A47" s="35" t="s">
        <v>130</v>
      </c>
      <c r="B47" s="36">
        <v>70</v>
      </c>
      <c r="C47" s="37">
        <v>0</v>
      </c>
      <c r="D47" s="36">
        <v>230</v>
      </c>
      <c r="E47" s="37">
        <v>0</v>
      </c>
      <c r="F47" s="36">
        <v>0</v>
      </c>
      <c r="G47" s="37">
        <v>0</v>
      </c>
      <c r="H47" s="36">
        <v>0</v>
      </c>
      <c r="I47" s="37">
        <v>0</v>
      </c>
      <c r="J47" s="36">
        <f t="shared" si="3"/>
        <v>300</v>
      </c>
      <c r="K47" s="36">
        <f t="shared" si="4"/>
        <v>0</v>
      </c>
      <c r="L47" s="38">
        <f t="shared" si="5"/>
        <v>0</v>
      </c>
      <c r="M47" s="40" t="s">
        <v>9</v>
      </c>
    </row>
    <row r="48" spans="1:13" ht="30">
      <c r="A48" s="35" t="s">
        <v>61</v>
      </c>
      <c r="B48" s="36">
        <v>190</v>
      </c>
      <c r="C48" s="37">
        <v>190</v>
      </c>
      <c r="D48" s="36">
        <v>0</v>
      </c>
      <c r="E48" s="37">
        <v>0</v>
      </c>
      <c r="F48" s="36">
        <v>400</v>
      </c>
      <c r="G48" s="37">
        <v>400</v>
      </c>
      <c r="H48" s="36">
        <v>0</v>
      </c>
      <c r="I48" s="37">
        <v>0</v>
      </c>
      <c r="J48" s="36">
        <f t="shared" si="3"/>
        <v>590</v>
      </c>
      <c r="K48" s="36">
        <f t="shared" si="4"/>
        <v>590</v>
      </c>
      <c r="L48" s="38">
        <f t="shared" si="5"/>
        <v>100</v>
      </c>
      <c r="M48" s="39" t="s">
        <v>171</v>
      </c>
    </row>
    <row r="49" spans="1:13">
      <c r="A49" s="35" t="s">
        <v>29</v>
      </c>
      <c r="B49" s="36">
        <v>1500</v>
      </c>
      <c r="C49" s="37">
        <v>750</v>
      </c>
      <c r="D49" s="36">
        <v>0</v>
      </c>
      <c r="E49" s="37">
        <v>0</v>
      </c>
      <c r="F49" s="36">
        <v>0</v>
      </c>
      <c r="G49" s="37">
        <v>0</v>
      </c>
      <c r="H49" s="36">
        <v>0</v>
      </c>
      <c r="I49" s="37">
        <v>0</v>
      </c>
      <c r="J49" s="36">
        <f t="shared" si="3"/>
        <v>1500</v>
      </c>
      <c r="K49" s="36">
        <f t="shared" si="4"/>
        <v>750</v>
      </c>
      <c r="L49" s="38">
        <f t="shared" si="5"/>
        <v>50</v>
      </c>
      <c r="M49" s="40" t="s">
        <v>30</v>
      </c>
    </row>
    <row r="50" spans="1:13" ht="30">
      <c r="A50" s="35" t="s">
        <v>111</v>
      </c>
      <c r="B50" s="36">
        <v>0</v>
      </c>
      <c r="C50" s="37">
        <v>0</v>
      </c>
      <c r="D50" s="36">
        <v>0</v>
      </c>
      <c r="E50" s="37">
        <v>0</v>
      </c>
      <c r="F50" s="36">
        <v>200</v>
      </c>
      <c r="G50" s="37">
        <v>200</v>
      </c>
      <c r="H50" s="36">
        <v>25</v>
      </c>
      <c r="I50" s="37">
        <v>25</v>
      </c>
      <c r="J50" s="36">
        <f t="shared" si="3"/>
        <v>225</v>
      </c>
      <c r="K50" s="36">
        <f t="shared" si="4"/>
        <v>225</v>
      </c>
      <c r="L50" s="38">
        <f t="shared" si="5"/>
        <v>100</v>
      </c>
      <c r="M50" s="39" t="s">
        <v>122</v>
      </c>
    </row>
    <row r="51" spans="1:13" ht="30">
      <c r="A51" s="35" t="s">
        <v>128</v>
      </c>
      <c r="B51" s="36">
        <v>0</v>
      </c>
      <c r="C51" s="37">
        <v>0</v>
      </c>
      <c r="D51" s="36">
        <v>0</v>
      </c>
      <c r="E51" s="37">
        <v>0</v>
      </c>
      <c r="F51" s="36">
        <v>340</v>
      </c>
      <c r="G51" s="37">
        <v>340</v>
      </c>
      <c r="H51" s="36">
        <v>217</v>
      </c>
      <c r="I51" s="37">
        <v>45</v>
      </c>
      <c r="J51" s="36">
        <f t="shared" si="3"/>
        <v>557</v>
      </c>
      <c r="K51" s="36">
        <f t="shared" si="4"/>
        <v>385</v>
      </c>
      <c r="L51" s="38">
        <f t="shared" si="5"/>
        <v>69.120287253141839</v>
      </c>
      <c r="M51" s="39" t="s">
        <v>129</v>
      </c>
    </row>
    <row r="52" spans="1:13" ht="75">
      <c r="A52" s="35" t="s">
        <v>32</v>
      </c>
      <c r="B52" s="45">
        <v>1050</v>
      </c>
      <c r="C52" s="37">
        <v>530</v>
      </c>
      <c r="D52" s="45">
        <v>0</v>
      </c>
      <c r="E52" s="37">
        <v>0</v>
      </c>
      <c r="F52" s="36">
        <v>3560</v>
      </c>
      <c r="G52" s="37">
        <v>560</v>
      </c>
      <c r="H52" s="36">
        <v>380</v>
      </c>
      <c r="I52" s="37">
        <v>240</v>
      </c>
      <c r="J52" s="36">
        <f t="shared" si="3"/>
        <v>4990</v>
      </c>
      <c r="K52" s="36">
        <f t="shared" si="4"/>
        <v>1330</v>
      </c>
      <c r="L52" s="38">
        <f t="shared" si="5"/>
        <v>26.653306613226452</v>
      </c>
      <c r="M52" s="41" t="s">
        <v>194</v>
      </c>
    </row>
    <row r="53" spans="1:13" ht="30">
      <c r="A53" s="35" t="s">
        <v>100</v>
      </c>
      <c r="B53" s="36">
        <v>0</v>
      </c>
      <c r="C53" s="37">
        <v>0</v>
      </c>
      <c r="D53" s="36">
        <v>357</v>
      </c>
      <c r="E53" s="37">
        <v>282</v>
      </c>
      <c r="F53" s="36">
        <v>950</v>
      </c>
      <c r="G53" s="37">
        <v>650</v>
      </c>
      <c r="H53" s="45">
        <v>140</v>
      </c>
      <c r="I53" s="37">
        <v>140</v>
      </c>
      <c r="J53" s="36">
        <f t="shared" si="3"/>
        <v>1447</v>
      </c>
      <c r="K53" s="36">
        <f t="shared" si="4"/>
        <v>1072</v>
      </c>
      <c r="L53" s="38">
        <f t="shared" si="5"/>
        <v>74.084312370421557</v>
      </c>
      <c r="M53" s="39" t="s">
        <v>131</v>
      </c>
    </row>
    <row r="54" spans="1:13" ht="30">
      <c r="A54" s="35" t="s">
        <v>83</v>
      </c>
      <c r="B54" s="36">
        <v>0</v>
      </c>
      <c r="C54" s="37">
        <v>0</v>
      </c>
      <c r="D54" s="36">
        <v>0</v>
      </c>
      <c r="E54" s="37">
        <v>0</v>
      </c>
      <c r="F54" s="36">
        <v>800</v>
      </c>
      <c r="G54" s="37">
        <v>400</v>
      </c>
      <c r="H54" s="36">
        <v>50</v>
      </c>
      <c r="I54" s="37">
        <v>50</v>
      </c>
      <c r="J54" s="36">
        <f t="shared" si="3"/>
        <v>850</v>
      </c>
      <c r="K54" s="36">
        <f t="shared" si="4"/>
        <v>450</v>
      </c>
      <c r="L54" s="38">
        <f t="shared" si="5"/>
        <v>52.941176470588239</v>
      </c>
      <c r="M54" s="39" t="s">
        <v>132</v>
      </c>
    </row>
    <row r="55" spans="1:13" ht="30">
      <c r="A55" s="35" t="s">
        <v>108</v>
      </c>
      <c r="B55" s="36">
        <v>0</v>
      </c>
      <c r="C55" s="37">
        <v>0</v>
      </c>
      <c r="D55" s="36">
        <v>355</v>
      </c>
      <c r="E55" s="37">
        <v>355</v>
      </c>
      <c r="F55" s="36">
        <v>1010</v>
      </c>
      <c r="G55" s="37">
        <v>900</v>
      </c>
      <c r="H55" s="36">
        <v>50</v>
      </c>
      <c r="I55" s="37">
        <v>50</v>
      </c>
      <c r="J55" s="36">
        <f t="shared" si="3"/>
        <v>1415</v>
      </c>
      <c r="K55" s="36">
        <f t="shared" si="4"/>
        <v>1305</v>
      </c>
      <c r="L55" s="38">
        <f t="shared" si="5"/>
        <v>92.226148409893995</v>
      </c>
      <c r="M55" s="39" t="s">
        <v>133</v>
      </c>
    </row>
    <row r="56" spans="1:13" ht="30">
      <c r="A56" s="35" t="s">
        <v>33</v>
      </c>
      <c r="B56" s="45">
        <v>250</v>
      </c>
      <c r="C56" s="37">
        <v>150</v>
      </c>
      <c r="D56" s="36">
        <v>0</v>
      </c>
      <c r="E56" s="37">
        <v>0</v>
      </c>
      <c r="F56" s="45">
        <v>1391</v>
      </c>
      <c r="G56" s="37">
        <v>1000</v>
      </c>
      <c r="H56" s="36">
        <v>210</v>
      </c>
      <c r="I56" s="37">
        <v>60</v>
      </c>
      <c r="J56" s="36">
        <f t="shared" si="3"/>
        <v>1851</v>
      </c>
      <c r="K56" s="36">
        <f t="shared" si="4"/>
        <v>1210</v>
      </c>
      <c r="L56" s="38">
        <f t="shared" si="5"/>
        <v>65.370070232306858</v>
      </c>
      <c r="M56" s="39" t="s">
        <v>148</v>
      </c>
    </row>
    <row r="57" spans="1:13" ht="30">
      <c r="A57" s="35" t="s">
        <v>85</v>
      </c>
      <c r="B57" s="36">
        <v>0</v>
      </c>
      <c r="C57" s="37">
        <v>0</v>
      </c>
      <c r="D57" s="36">
        <v>100</v>
      </c>
      <c r="E57" s="37">
        <v>50</v>
      </c>
      <c r="F57" s="36">
        <v>600</v>
      </c>
      <c r="G57" s="37">
        <v>300</v>
      </c>
      <c r="H57" s="36">
        <v>100</v>
      </c>
      <c r="I57" s="37">
        <v>75</v>
      </c>
      <c r="J57" s="36">
        <f t="shared" si="3"/>
        <v>800</v>
      </c>
      <c r="K57" s="36">
        <f t="shared" si="4"/>
        <v>425</v>
      </c>
      <c r="L57" s="38">
        <f t="shared" si="5"/>
        <v>53.125</v>
      </c>
      <c r="M57" s="39" t="s">
        <v>180</v>
      </c>
    </row>
    <row r="58" spans="1:13">
      <c r="A58" s="35" t="s">
        <v>22</v>
      </c>
      <c r="B58" s="36">
        <v>1700</v>
      </c>
      <c r="C58" s="37">
        <v>750</v>
      </c>
      <c r="D58" s="36">
        <v>0</v>
      </c>
      <c r="E58" s="37">
        <v>0</v>
      </c>
      <c r="F58" s="36">
        <v>1121</v>
      </c>
      <c r="G58" s="37">
        <v>0</v>
      </c>
      <c r="H58" s="45">
        <v>350</v>
      </c>
      <c r="I58" s="37">
        <v>50</v>
      </c>
      <c r="J58" s="36">
        <f t="shared" si="3"/>
        <v>3171</v>
      </c>
      <c r="K58" s="36">
        <f t="shared" si="4"/>
        <v>800</v>
      </c>
      <c r="L58" s="38">
        <f t="shared" si="5"/>
        <v>25.228634500157682</v>
      </c>
      <c r="M58" s="48" t="s">
        <v>218</v>
      </c>
    </row>
    <row r="59" spans="1:13" ht="30">
      <c r="A59" s="35" t="s">
        <v>94</v>
      </c>
      <c r="B59" s="36">
        <v>0</v>
      </c>
      <c r="C59" s="37">
        <v>0</v>
      </c>
      <c r="D59" s="36">
        <v>0</v>
      </c>
      <c r="E59" s="37">
        <v>0</v>
      </c>
      <c r="F59" s="36">
        <v>2343</v>
      </c>
      <c r="G59" s="37">
        <v>1551</v>
      </c>
      <c r="H59" s="36">
        <v>80</v>
      </c>
      <c r="I59" s="37">
        <v>80</v>
      </c>
      <c r="J59" s="36">
        <f t="shared" si="3"/>
        <v>2423</v>
      </c>
      <c r="K59" s="36">
        <f t="shared" si="4"/>
        <v>1631</v>
      </c>
      <c r="L59" s="38">
        <f t="shared" si="5"/>
        <v>67.313248039620305</v>
      </c>
      <c r="M59" s="39" t="s">
        <v>172</v>
      </c>
    </row>
    <row r="60" spans="1:13" ht="30">
      <c r="A60" s="35" t="s">
        <v>31</v>
      </c>
      <c r="B60" s="36">
        <v>20</v>
      </c>
      <c r="C60" s="37">
        <v>0</v>
      </c>
      <c r="D60" s="36">
        <v>50</v>
      </c>
      <c r="E60" s="37">
        <v>0</v>
      </c>
      <c r="F60" s="36">
        <v>1070</v>
      </c>
      <c r="G60" s="37">
        <v>0</v>
      </c>
      <c r="H60" s="36">
        <v>100</v>
      </c>
      <c r="I60" s="37">
        <v>0</v>
      </c>
      <c r="J60" s="36">
        <f t="shared" si="3"/>
        <v>1240</v>
      </c>
      <c r="K60" s="36">
        <f t="shared" si="4"/>
        <v>0</v>
      </c>
      <c r="L60" s="38">
        <f t="shared" si="5"/>
        <v>0</v>
      </c>
      <c r="M60" s="49" t="s">
        <v>219</v>
      </c>
    </row>
    <row r="61" spans="1:13">
      <c r="A61" s="35" t="s">
        <v>87</v>
      </c>
      <c r="B61" s="36">
        <v>0</v>
      </c>
      <c r="C61" s="37">
        <v>0</v>
      </c>
      <c r="D61" s="36">
        <v>0</v>
      </c>
      <c r="E61" s="37">
        <v>0</v>
      </c>
      <c r="F61" s="36">
        <v>800</v>
      </c>
      <c r="G61" s="37">
        <v>450</v>
      </c>
      <c r="H61" s="36">
        <v>50</v>
      </c>
      <c r="I61" s="37">
        <v>50</v>
      </c>
      <c r="J61" s="36">
        <f t="shared" si="3"/>
        <v>850</v>
      </c>
      <c r="K61" s="36">
        <f t="shared" si="4"/>
        <v>500</v>
      </c>
      <c r="L61" s="38">
        <f t="shared" si="5"/>
        <v>58.82352941176471</v>
      </c>
      <c r="M61" s="39" t="s">
        <v>181</v>
      </c>
    </row>
    <row r="62" spans="1:13">
      <c r="A62" s="35" t="s">
        <v>113</v>
      </c>
      <c r="B62" s="36">
        <v>0</v>
      </c>
      <c r="C62" s="37">
        <v>0</v>
      </c>
      <c r="D62" s="36">
        <v>0</v>
      </c>
      <c r="E62" s="37">
        <v>0</v>
      </c>
      <c r="F62" s="36">
        <v>350</v>
      </c>
      <c r="G62" s="37">
        <v>0</v>
      </c>
      <c r="H62" s="36">
        <v>50</v>
      </c>
      <c r="I62" s="37">
        <v>50</v>
      </c>
      <c r="J62" s="36">
        <f t="shared" si="3"/>
        <v>400</v>
      </c>
      <c r="K62" s="36">
        <f t="shared" si="4"/>
        <v>50</v>
      </c>
      <c r="L62" s="38">
        <f t="shared" si="5"/>
        <v>12.5</v>
      </c>
      <c r="M62" s="41" t="s">
        <v>195</v>
      </c>
    </row>
    <row r="63" spans="1:13">
      <c r="A63" s="35" t="s">
        <v>51</v>
      </c>
      <c r="B63" s="36">
        <v>25</v>
      </c>
      <c r="C63" s="37">
        <v>25</v>
      </c>
      <c r="D63" s="36">
        <v>0</v>
      </c>
      <c r="E63" s="37">
        <v>0</v>
      </c>
      <c r="F63" s="36">
        <v>900</v>
      </c>
      <c r="G63" s="37">
        <v>600</v>
      </c>
      <c r="H63" s="36">
        <v>50</v>
      </c>
      <c r="I63" s="37">
        <v>50</v>
      </c>
      <c r="J63" s="36">
        <f t="shared" si="3"/>
        <v>975</v>
      </c>
      <c r="K63" s="36">
        <f t="shared" si="4"/>
        <v>675</v>
      </c>
      <c r="L63" s="38">
        <f t="shared" si="5"/>
        <v>69.230769230769226</v>
      </c>
      <c r="M63" s="39" t="s">
        <v>182</v>
      </c>
    </row>
    <row r="64" spans="1:13" ht="45">
      <c r="A64" s="35" t="s">
        <v>77</v>
      </c>
      <c r="B64" s="45">
        <v>0</v>
      </c>
      <c r="C64" s="37">
        <v>0</v>
      </c>
      <c r="D64" s="36">
        <v>0</v>
      </c>
      <c r="E64" s="37">
        <v>0</v>
      </c>
      <c r="F64" s="36">
        <v>1400</v>
      </c>
      <c r="G64" s="37">
        <v>600</v>
      </c>
      <c r="H64" s="36">
        <v>30</v>
      </c>
      <c r="I64" s="37">
        <v>30</v>
      </c>
      <c r="J64" s="36">
        <f t="shared" si="3"/>
        <v>1430</v>
      </c>
      <c r="K64" s="36">
        <f t="shared" si="4"/>
        <v>630</v>
      </c>
      <c r="L64" s="38">
        <f t="shared" si="5"/>
        <v>44.05594405594406</v>
      </c>
      <c r="M64" s="39" t="s">
        <v>151</v>
      </c>
    </row>
    <row r="65" spans="1:13" ht="30">
      <c r="A65" s="35" t="s">
        <v>35</v>
      </c>
      <c r="B65" s="36">
        <v>80</v>
      </c>
      <c r="C65" s="37">
        <v>80</v>
      </c>
      <c r="D65" s="36">
        <v>0</v>
      </c>
      <c r="E65" s="37">
        <v>0</v>
      </c>
      <c r="F65" s="36">
        <v>1840</v>
      </c>
      <c r="G65" s="37">
        <v>800</v>
      </c>
      <c r="H65" s="36">
        <v>60</v>
      </c>
      <c r="I65" s="37">
        <v>60</v>
      </c>
      <c r="J65" s="36">
        <f t="shared" si="3"/>
        <v>1980</v>
      </c>
      <c r="K65" s="36">
        <f t="shared" si="4"/>
        <v>940</v>
      </c>
      <c r="L65" s="38">
        <f t="shared" si="5"/>
        <v>47.474747474747474</v>
      </c>
      <c r="M65" s="39" t="s">
        <v>183</v>
      </c>
    </row>
    <row r="66" spans="1:13" ht="75">
      <c r="A66" s="35" t="s">
        <v>26</v>
      </c>
      <c r="B66" s="36">
        <v>700</v>
      </c>
      <c r="C66" s="37">
        <v>350</v>
      </c>
      <c r="D66" s="36">
        <v>0</v>
      </c>
      <c r="E66" s="37">
        <v>0</v>
      </c>
      <c r="F66" s="36">
        <v>2881</v>
      </c>
      <c r="G66" s="37">
        <v>960</v>
      </c>
      <c r="H66" s="36">
        <v>140</v>
      </c>
      <c r="I66" s="37">
        <v>100</v>
      </c>
      <c r="J66" s="36">
        <f t="shared" si="3"/>
        <v>3721</v>
      </c>
      <c r="K66" s="36">
        <f t="shared" si="4"/>
        <v>1410</v>
      </c>
      <c r="L66" s="38">
        <f t="shared" si="5"/>
        <v>37.893039505509272</v>
      </c>
      <c r="M66" s="39" t="s">
        <v>184</v>
      </c>
    </row>
    <row r="67" spans="1:13">
      <c r="A67" s="35" t="s">
        <v>97</v>
      </c>
      <c r="B67" s="36">
        <v>0</v>
      </c>
      <c r="C67" s="37">
        <v>0</v>
      </c>
      <c r="D67" s="36">
        <v>170</v>
      </c>
      <c r="E67" s="37">
        <v>170</v>
      </c>
      <c r="F67" s="36">
        <v>800</v>
      </c>
      <c r="G67" s="37">
        <v>500</v>
      </c>
      <c r="H67" s="45">
        <v>20</v>
      </c>
      <c r="I67" s="37">
        <v>20</v>
      </c>
      <c r="J67" s="36">
        <f t="shared" si="3"/>
        <v>990</v>
      </c>
      <c r="K67" s="36">
        <f t="shared" si="4"/>
        <v>690</v>
      </c>
      <c r="L67" s="38">
        <f t="shared" si="5"/>
        <v>69.696969696969703</v>
      </c>
      <c r="M67" s="39" t="s">
        <v>153</v>
      </c>
    </row>
    <row r="68" spans="1:13" ht="30">
      <c r="A68" s="35" t="s">
        <v>99</v>
      </c>
      <c r="B68" s="36">
        <v>0</v>
      </c>
      <c r="C68" s="37">
        <v>0</v>
      </c>
      <c r="D68" s="36">
        <v>0</v>
      </c>
      <c r="E68" s="37">
        <v>0</v>
      </c>
      <c r="F68" s="36">
        <v>410</v>
      </c>
      <c r="G68" s="37">
        <v>380</v>
      </c>
      <c r="H68" s="36">
        <v>210</v>
      </c>
      <c r="I68" s="37">
        <v>75</v>
      </c>
      <c r="J68" s="36">
        <f t="shared" si="3"/>
        <v>620</v>
      </c>
      <c r="K68" s="36">
        <f t="shared" si="4"/>
        <v>455</v>
      </c>
      <c r="L68" s="38">
        <f t="shared" si="5"/>
        <v>73.387096774193552</v>
      </c>
      <c r="M68" s="39" t="s">
        <v>173</v>
      </c>
    </row>
    <row r="69" spans="1:13" ht="45">
      <c r="A69" s="35" t="s">
        <v>21</v>
      </c>
      <c r="B69" s="36">
        <v>240</v>
      </c>
      <c r="C69" s="37">
        <v>100</v>
      </c>
      <c r="D69" s="36">
        <v>800</v>
      </c>
      <c r="E69" s="37">
        <v>475</v>
      </c>
      <c r="F69" s="36">
        <v>250</v>
      </c>
      <c r="G69" s="37">
        <v>100</v>
      </c>
      <c r="H69" s="36">
        <v>0</v>
      </c>
      <c r="I69" s="37">
        <v>0</v>
      </c>
      <c r="J69" s="36">
        <f t="shared" si="3"/>
        <v>1290</v>
      </c>
      <c r="K69" s="36">
        <f t="shared" si="4"/>
        <v>675</v>
      </c>
      <c r="L69" s="38">
        <f t="shared" si="5"/>
        <v>52.325581395348841</v>
      </c>
      <c r="M69" s="39" t="s">
        <v>185</v>
      </c>
    </row>
    <row r="70" spans="1:13" ht="75">
      <c r="A70" s="35" t="s">
        <v>17</v>
      </c>
      <c r="B70" s="45">
        <v>1740</v>
      </c>
      <c r="C70" s="37">
        <v>500</v>
      </c>
      <c r="D70" s="36">
        <v>2172</v>
      </c>
      <c r="E70" s="37">
        <v>1500</v>
      </c>
      <c r="F70" s="45">
        <v>2250</v>
      </c>
      <c r="G70" s="37">
        <v>0</v>
      </c>
      <c r="H70" s="36">
        <v>192</v>
      </c>
      <c r="I70" s="37">
        <v>0</v>
      </c>
      <c r="J70" s="36">
        <f t="shared" si="3"/>
        <v>6354</v>
      </c>
      <c r="K70" s="36">
        <f t="shared" si="4"/>
        <v>2000</v>
      </c>
      <c r="L70" s="38">
        <f t="shared" si="5"/>
        <v>31.476235442241109</v>
      </c>
      <c r="M70" s="39" t="s">
        <v>215</v>
      </c>
    </row>
    <row r="71" spans="1:13">
      <c r="A71" s="35" t="s">
        <v>112</v>
      </c>
      <c r="B71" s="36">
        <v>0</v>
      </c>
      <c r="C71" s="37">
        <v>0</v>
      </c>
      <c r="D71" s="36">
        <v>265</v>
      </c>
      <c r="E71" s="37">
        <v>265</v>
      </c>
      <c r="F71" s="36">
        <v>0</v>
      </c>
      <c r="G71" s="37">
        <v>0</v>
      </c>
      <c r="H71" s="36">
        <v>50</v>
      </c>
      <c r="I71" s="37">
        <v>50</v>
      </c>
      <c r="J71" s="36">
        <f t="shared" si="3"/>
        <v>315</v>
      </c>
      <c r="K71" s="36">
        <f t="shared" si="4"/>
        <v>315</v>
      </c>
      <c r="L71" s="38">
        <f t="shared" si="5"/>
        <v>100</v>
      </c>
      <c r="M71" s="39" t="s">
        <v>122</v>
      </c>
    </row>
    <row r="72" spans="1:13">
      <c r="A72" s="35" t="s">
        <v>10</v>
      </c>
      <c r="B72" s="36">
        <v>5436</v>
      </c>
      <c r="C72" s="37">
        <v>0</v>
      </c>
      <c r="D72" s="36">
        <v>0</v>
      </c>
      <c r="E72" s="37">
        <v>0</v>
      </c>
      <c r="F72" s="36">
        <v>920</v>
      </c>
      <c r="G72" s="37">
        <v>0</v>
      </c>
      <c r="H72" s="36">
        <v>100</v>
      </c>
      <c r="I72" s="37">
        <v>0</v>
      </c>
      <c r="J72" s="36">
        <f t="shared" ref="J72:J103" si="6">B72+D72+F72+H72</f>
        <v>6456</v>
      </c>
      <c r="K72" s="36">
        <f t="shared" ref="K72:K104" si="7">SUM(C72+E72+G72+I72)</f>
        <v>0</v>
      </c>
      <c r="L72" s="38">
        <f t="shared" ref="L72:L103" si="8">K72/J72*100</f>
        <v>0</v>
      </c>
      <c r="M72" s="39" t="s">
        <v>135</v>
      </c>
    </row>
    <row r="73" spans="1:13">
      <c r="A73" s="35" t="s">
        <v>25</v>
      </c>
      <c r="B73" s="36">
        <v>290</v>
      </c>
      <c r="C73" s="37">
        <v>140</v>
      </c>
      <c r="D73" s="36">
        <v>200</v>
      </c>
      <c r="E73" s="37">
        <v>0</v>
      </c>
      <c r="F73" s="36">
        <v>400</v>
      </c>
      <c r="G73" s="37">
        <v>400</v>
      </c>
      <c r="H73" s="36">
        <v>50</v>
      </c>
      <c r="I73" s="37">
        <v>50</v>
      </c>
      <c r="J73" s="36">
        <f t="shared" si="6"/>
        <v>940</v>
      </c>
      <c r="K73" s="36">
        <f t="shared" si="7"/>
        <v>590</v>
      </c>
      <c r="L73" s="38">
        <f t="shared" si="8"/>
        <v>62.765957446808507</v>
      </c>
      <c r="M73" s="39" t="s">
        <v>186</v>
      </c>
    </row>
    <row r="74" spans="1:13" ht="30">
      <c r="A74" s="35" t="s">
        <v>149</v>
      </c>
      <c r="B74" s="45">
        <v>2400</v>
      </c>
      <c r="C74" s="37">
        <v>500</v>
      </c>
      <c r="D74" s="36">
        <v>0</v>
      </c>
      <c r="E74" s="37">
        <v>0</v>
      </c>
      <c r="F74" s="45">
        <v>0</v>
      </c>
      <c r="G74" s="37">
        <v>0</v>
      </c>
      <c r="H74" s="36">
        <v>0</v>
      </c>
      <c r="I74" s="37">
        <v>0</v>
      </c>
      <c r="J74" s="36">
        <f t="shared" si="6"/>
        <v>2400</v>
      </c>
      <c r="K74" s="36">
        <f t="shared" si="7"/>
        <v>500</v>
      </c>
      <c r="L74" s="38">
        <f t="shared" si="8"/>
        <v>20.833333333333336</v>
      </c>
      <c r="M74" s="39" t="s">
        <v>134</v>
      </c>
    </row>
    <row r="75" spans="1:13">
      <c r="A75" s="35" t="s">
        <v>48</v>
      </c>
      <c r="B75" s="36">
        <v>450</v>
      </c>
      <c r="C75" s="37">
        <v>450</v>
      </c>
      <c r="D75" s="36">
        <v>1130</v>
      </c>
      <c r="E75" s="37">
        <v>530</v>
      </c>
      <c r="F75" s="36">
        <v>0</v>
      </c>
      <c r="G75" s="37">
        <v>0</v>
      </c>
      <c r="H75" s="36">
        <v>0</v>
      </c>
      <c r="I75" s="37">
        <v>0</v>
      </c>
      <c r="J75" s="36">
        <f t="shared" si="6"/>
        <v>1580</v>
      </c>
      <c r="K75" s="36">
        <f t="shared" si="7"/>
        <v>980</v>
      </c>
      <c r="L75" s="38">
        <f t="shared" si="8"/>
        <v>62.025316455696199</v>
      </c>
      <c r="M75" s="39" t="s">
        <v>187</v>
      </c>
    </row>
    <row r="76" spans="1:13" ht="30">
      <c r="A76" s="35" t="s">
        <v>55</v>
      </c>
      <c r="B76" s="36">
        <v>320</v>
      </c>
      <c r="C76" s="37">
        <v>320</v>
      </c>
      <c r="D76" s="36">
        <v>500</v>
      </c>
      <c r="E76" s="37">
        <v>500</v>
      </c>
      <c r="F76" s="36">
        <v>100</v>
      </c>
      <c r="G76" s="37">
        <v>0</v>
      </c>
      <c r="H76" s="36">
        <v>70</v>
      </c>
      <c r="I76" s="37">
        <v>0</v>
      </c>
      <c r="J76" s="36">
        <f t="shared" si="6"/>
        <v>990</v>
      </c>
      <c r="K76" s="36">
        <f t="shared" si="7"/>
        <v>820</v>
      </c>
      <c r="L76" s="38">
        <f t="shared" si="8"/>
        <v>82.828282828282823</v>
      </c>
      <c r="M76" s="39" t="s">
        <v>188</v>
      </c>
    </row>
    <row r="77" spans="1:13" ht="30">
      <c r="A77" s="35" t="s">
        <v>64</v>
      </c>
      <c r="B77" s="36">
        <v>400</v>
      </c>
      <c r="C77" s="37">
        <v>400</v>
      </c>
      <c r="D77" s="36">
        <v>150</v>
      </c>
      <c r="E77" s="37">
        <v>150</v>
      </c>
      <c r="F77" s="36">
        <v>500</v>
      </c>
      <c r="G77" s="37">
        <v>500</v>
      </c>
      <c r="H77" s="36">
        <v>0</v>
      </c>
      <c r="I77" s="37">
        <v>0</v>
      </c>
      <c r="J77" s="36">
        <f t="shared" si="6"/>
        <v>1050</v>
      </c>
      <c r="K77" s="36">
        <f t="shared" si="7"/>
        <v>1050</v>
      </c>
      <c r="L77" s="38">
        <f t="shared" si="8"/>
        <v>100</v>
      </c>
      <c r="M77" s="39" t="s">
        <v>122</v>
      </c>
    </row>
    <row r="78" spans="1:13">
      <c r="A78" s="35" t="s">
        <v>95</v>
      </c>
      <c r="B78" s="36">
        <v>0</v>
      </c>
      <c r="C78" s="37">
        <v>0</v>
      </c>
      <c r="D78" s="36">
        <v>0</v>
      </c>
      <c r="E78" s="37">
        <v>0</v>
      </c>
      <c r="F78" s="36">
        <v>1370</v>
      </c>
      <c r="G78" s="37">
        <v>1015</v>
      </c>
      <c r="H78" s="36">
        <v>250</v>
      </c>
      <c r="I78" s="37">
        <v>100</v>
      </c>
      <c r="J78" s="36">
        <f t="shared" si="6"/>
        <v>1620</v>
      </c>
      <c r="K78" s="36">
        <f t="shared" si="7"/>
        <v>1115</v>
      </c>
      <c r="L78" s="38">
        <f t="shared" si="8"/>
        <v>68.827160493827151</v>
      </c>
      <c r="M78" s="49" t="s">
        <v>126</v>
      </c>
    </row>
    <row r="79" spans="1:13">
      <c r="A79" s="35" t="s">
        <v>23</v>
      </c>
      <c r="B79" s="36">
        <v>275</v>
      </c>
      <c r="C79" s="37">
        <v>130</v>
      </c>
      <c r="D79" s="36">
        <v>0</v>
      </c>
      <c r="E79" s="37">
        <v>0</v>
      </c>
      <c r="F79" s="36">
        <v>75</v>
      </c>
      <c r="G79" s="37">
        <v>0</v>
      </c>
      <c r="H79" s="36">
        <v>100</v>
      </c>
      <c r="I79" s="37">
        <v>0</v>
      </c>
      <c r="J79" s="36">
        <f t="shared" si="6"/>
        <v>450</v>
      </c>
      <c r="K79" s="36">
        <f t="shared" si="7"/>
        <v>130</v>
      </c>
      <c r="L79" s="38">
        <f t="shared" si="8"/>
        <v>28.888888888888886</v>
      </c>
      <c r="M79" s="39" t="s">
        <v>136</v>
      </c>
    </row>
    <row r="80" spans="1:13">
      <c r="A80" s="35" t="s">
        <v>105</v>
      </c>
      <c r="B80" s="36">
        <v>0</v>
      </c>
      <c r="C80" s="37">
        <v>0</v>
      </c>
      <c r="D80" s="36">
        <v>0</v>
      </c>
      <c r="E80" s="37">
        <v>0</v>
      </c>
      <c r="F80" s="36">
        <v>800</v>
      </c>
      <c r="G80" s="37">
        <v>800</v>
      </c>
      <c r="H80" s="36">
        <v>200</v>
      </c>
      <c r="I80" s="37">
        <v>200</v>
      </c>
      <c r="J80" s="36">
        <f t="shared" si="6"/>
        <v>1000</v>
      </c>
      <c r="K80" s="36">
        <f t="shared" si="7"/>
        <v>1000</v>
      </c>
      <c r="L80" s="38">
        <f t="shared" si="8"/>
        <v>100</v>
      </c>
      <c r="M80" s="39" t="s">
        <v>122</v>
      </c>
    </row>
    <row r="81" spans="1:13" ht="30">
      <c r="A81" s="35" t="s">
        <v>106</v>
      </c>
      <c r="B81" s="36">
        <v>0</v>
      </c>
      <c r="C81" s="37">
        <v>0</v>
      </c>
      <c r="D81" s="36">
        <v>0</v>
      </c>
      <c r="E81" s="37">
        <v>0</v>
      </c>
      <c r="F81" s="36">
        <v>900</v>
      </c>
      <c r="G81" s="37">
        <v>800</v>
      </c>
      <c r="H81" s="36">
        <v>100</v>
      </c>
      <c r="I81" s="37">
        <v>100</v>
      </c>
      <c r="J81" s="36">
        <f t="shared" si="6"/>
        <v>1000</v>
      </c>
      <c r="K81" s="36">
        <f t="shared" si="7"/>
        <v>900</v>
      </c>
      <c r="L81" s="38">
        <f t="shared" si="8"/>
        <v>90</v>
      </c>
      <c r="M81" s="39" t="s">
        <v>137</v>
      </c>
    </row>
    <row r="82" spans="1:13" ht="30">
      <c r="A82" s="35" t="s">
        <v>84</v>
      </c>
      <c r="B82" s="36">
        <v>0</v>
      </c>
      <c r="C82" s="37">
        <v>0</v>
      </c>
      <c r="D82" s="36">
        <v>0</v>
      </c>
      <c r="E82" s="37">
        <v>0</v>
      </c>
      <c r="F82" s="36">
        <v>1600</v>
      </c>
      <c r="G82" s="37">
        <v>800</v>
      </c>
      <c r="H82" s="36">
        <v>100</v>
      </c>
      <c r="I82" s="37">
        <v>100</v>
      </c>
      <c r="J82" s="36">
        <f t="shared" si="6"/>
        <v>1700</v>
      </c>
      <c r="K82" s="36">
        <f t="shared" si="7"/>
        <v>900</v>
      </c>
      <c r="L82" s="38">
        <f t="shared" si="8"/>
        <v>52.941176470588239</v>
      </c>
      <c r="M82" s="41" t="s">
        <v>196</v>
      </c>
    </row>
    <row r="83" spans="1:13" ht="30">
      <c r="A83" s="35" t="s">
        <v>73</v>
      </c>
      <c r="B83" s="36">
        <v>0</v>
      </c>
      <c r="C83" s="37">
        <v>0</v>
      </c>
      <c r="D83" s="36">
        <v>0</v>
      </c>
      <c r="E83" s="37">
        <v>0</v>
      </c>
      <c r="F83" s="36">
        <v>920</v>
      </c>
      <c r="G83" s="37">
        <v>210</v>
      </c>
      <c r="H83" s="36">
        <v>130</v>
      </c>
      <c r="I83" s="37">
        <v>50</v>
      </c>
      <c r="J83" s="36">
        <f t="shared" si="6"/>
        <v>1050</v>
      </c>
      <c r="K83" s="36">
        <f t="shared" si="7"/>
        <v>260</v>
      </c>
      <c r="L83" s="38">
        <f t="shared" si="8"/>
        <v>24.761904761904763</v>
      </c>
      <c r="M83" s="39" t="s">
        <v>174</v>
      </c>
    </row>
    <row r="84" spans="1:13">
      <c r="A84" s="35" t="s">
        <v>103</v>
      </c>
      <c r="B84" s="36">
        <v>0</v>
      </c>
      <c r="C84" s="37">
        <v>0</v>
      </c>
      <c r="D84" s="36">
        <v>0</v>
      </c>
      <c r="E84" s="37">
        <v>0</v>
      </c>
      <c r="F84" s="36">
        <v>290</v>
      </c>
      <c r="G84" s="37">
        <v>240</v>
      </c>
      <c r="H84" s="36">
        <v>10</v>
      </c>
      <c r="I84" s="37">
        <v>10</v>
      </c>
      <c r="J84" s="36">
        <f t="shared" si="6"/>
        <v>300</v>
      </c>
      <c r="K84" s="36">
        <f t="shared" si="7"/>
        <v>250</v>
      </c>
      <c r="L84" s="38">
        <f t="shared" si="8"/>
        <v>83.333333333333343</v>
      </c>
      <c r="M84" s="39" t="s">
        <v>189</v>
      </c>
    </row>
    <row r="85" spans="1:13">
      <c r="A85" s="35" t="s">
        <v>63</v>
      </c>
      <c r="B85" s="36">
        <v>350</v>
      </c>
      <c r="C85" s="37">
        <v>350</v>
      </c>
      <c r="D85" s="36">
        <v>226</v>
      </c>
      <c r="E85" s="37">
        <v>226</v>
      </c>
      <c r="F85" s="36">
        <v>400</v>
      </c>
      <c r="G85" s="37">
        <v>400</v>
      </c>
      <c r="H85" s="36">
        <v>50</v>
      </c>
      <c r="I85" s="37">
        <v>50</v>
      </c>
      <c r="J85" s="36">
        <f t="shared" si="6"/>
        <v>1026</v>
      </c>
      <c r="K85" s="36">
        <f t="shared" si="7"/>
        <v>1026</v>
      </c>
      <c r="L85" s="38">
        <f t="shared" si="8"/>
        <v>100</v>
      </c>
      <c r="M85" s="39" t="s">
        <v>122</v>
      </c>
    </row>
    <row r="86" spans="1:13" ht="30">
      <c r="A86" s="35" t="s">
        <v>79</v>
      </c>
      <c r="B86" s="36">
        <v>0</v>
      </c>
      <c r="C86" s="37">
        <v>0</v>
      </c>
      <c r="D86" s="36">
        <v>0</v>
      </c>
      <c r="E86" s="37">
        <v>0</v>
      </c>
      <c r="F86" s="36">
        <v>600</v>
      </c>
      <c r="G86" s="37">
        <v>300</v>
      </c>
      <c r="H86" s="36">
        <v>50</v>
      </c>
      <c r="I86" s="37">
        <v>0</v>
      </c>
      <c r="J86" s="36">
        <f t="shared" si="6"/>
        <v>650</v>
      </c>
      <c r="K86" s="36">
        <f t="shared" si="7"/>
        <v>300</v>
      </c>
      <c r="L86" s="38">
        <f t="shared" si="8"/>
        <v>46.153846153846153</v>
      </c>
      <c r="M86" s="39" t="s">
        <v>190</v>
      </c>
    </row>
    <row r="87" spans="1:13">
      <c r="A87" s="35" t="s">
        <v>36</v>
      </c>
      <c r="B87" s="36">
        <v>200</v>
      </c>
      <c r="C87" s="37">
        <v>130</v>
      </c>
      <c r="D87" s="36">
        <v>280</v>
      </c>
      <c r="E87" s="37">
        <v>230</v>
      </c>
      <c r="F87" s="36">
        <v>100</v>
      </c>
      <c r="G87" s="37">
        <v>100</v>
      </c>
      <c r="H87" s="45">
        <v>20</v>
      </c>
      <c r="I87" s="37">
        <v>20</v>
      </c>
      <c r="J87" s="36">
        <f t="shared" si="6"/>
        <v>600</v>
      </c>
      <c r="K87" s="36">
        <f t="shared" si="7"/>
        <v>480</v>
      </c>
      <c r="L87" s="38">
        <f t="shared" si="8"/>
        <v>80</v>
      </c>
      <c r="M87" s="46" t="s">
        <v>37</v>
      </c>
    </row>
    <row r="88" spans="1:13">
      <c r="A88" s="35" t="s">
        <v>68</v>
      </c>
      <c r="B88" s="36">
        <v>0</v>
      </c>
      <c r="C88" s="37">
        <v>0</v>
      </c>
      <c r="D88" s="36">
        <v>0</v>
      </c>
      <c r="E88" s="37">
        <v>0</v>
      </c>
      <c r="F88" s="36">
        <v>1100</v>
      </c>
      <c r="G88" s="37">
        <v>0</v>
      </c>
      <c r="H88" s="36">
        <v>280</v>
      </c>
      <c r="I88" s="37">
        <v>100</v>
      </c>
      <c r="J88" s="36">
        <f t="shared" si="6"/>
        <v>1380</v>
      </c>
      <c r="K88" s="36">
        <f t="shared" si="7"/>
        <v>100</v>
      </c>
      <c r="L88" s="38">
        <f t="shared" si="8"/>
        <v>7.2463768115942031</v>
      </c>
      <c r="M88" s="40" t="s">
        <v>69</v>
      </c>
    </row>
    <row r="89" spans="1:13">
      <c r="A89" s="35" t="s">
        <v>18</v>
      </c>
      <c r="B89" s="36">
        <v>350</v>
      </c>
      <c r="C89" s="37">
        <v>100</v>
      </c>
      <c r="D89" s="36">
        <v>170</v>
      </c>
      <c r="E89" s="37">
        <v>0</v>
      </c>
      <c r="F89" s="36">
        <v>0</v>
      </c>
      <c r="G89" s="37">
        <v>0</v>
      </c>
      <c r="H89" s="36">
        <v>0</v>
      </c>
      <c r="I89" s="37">
        <v>0</v>
      </c>
      <c r="J89" s="36">
        <f t="shared" si="6"/>
        <v>520</v>
      </c>
      <c r="K89" s="36">
        <f t="shared" si="7"/>
        <v>100</v>
      </c>
      <c r="L89" s="38">
        <f t="shared" si="8"/>
        <v>19.230769230769234</v>
      </c>
      <c r="M89" s="39" t="s">
        <v>191</v>
      </c>
    </row>
    <row r="90" spans="1:13" ht="30">
      <c r="A90" s="35" t="s">
        <v>54</v>
      </c>
      <c r="B90" s="45">
        <v>500</v>
      </c>
      <c r="C90" s="37">
        <v>500</v>
      </c>
      <c r="D90" s="36">
        <v>0</v>
      </c>
      <c r="E90" s="37">
        <v>0</v>
      </c>
      <c r="F90" s="45">
        <v>250</v>
      </c>
      <c r="G90" s="37">
        <v>50</v>
      </c>
      <c r="H90" s="42">
        <v>100</v>
      </c>
      <c r="I90" s="37">
        <v>100</v>
      </c>
      <c r="J90" s="36">
        <f t="shared" si="6"/>
        <v>850</v>
      </c>
      <c r="K90" s="36">
        <f t="shared" si="7"/>
        <v>650</v>
      </c>
      <c r="L90" s="50">
        <f t="shared" si="8"/>
        <v>76.470588235294116</v>
      </c>
      <c r="M90" s="44" t="s">
        <v>147</v>
      </c>
    </row>
    <row r="91" spans="1:13">
      <c r="A91" s="35" t="s">
        <v>114</v>
      </c>
      <c r="B91" s="36">
        <v>0</v>
      </c>
      <c r="C91" s="37">
        <v>0</v>
      </c>
      <c r="D91" s="36">
        <v>0</v>
      </c>
      <c r="E91" s="37">
        <v>0</v>
      </c>
      <c r="F91" s="36">
        <v>0</v>
      </c>
      <c r="G91" s="37">
        <v>0</v>
      </c>
      <c r="H91" s="36">
        <v>1550</v>
      </c>
      <c r="I91" s="37">
        <v>1550</v>
      </c>
      <c r="J91" s="36">
        <f t="shared" si="6"/>
        <v>1550</v>
      </c>
      <c r="K91" s="36">
        <f t="shared" si="7"/>
        <v>1550</v>
      </c>
      <c r="L91" s="38">
        <f t="shared" si="8"/>
        <v>100</v>
      </c>
      <c r="M91" s="39" t="s">
        <v>138</v>
      </c>
    </row>
    <row r="92" spans="1:13" ht="45">
      <c r="A92" s="35" t="s">
        <v>14</v>
      </c>
      <c r="B92" s="36">
        <v>20</v>
      </c>
      <c r="C92" s="37">
        <v>0</v>
      </c>
      <c r="D92" s="36">
        <v>0</v>
      </c>
      <c r="E92" s="37">
        <v>0</v>
      </c>
      <c r="F92" s="36">
        <v>1797</v>
      </c>
      <c r="G92" s="37">
        <v>950</v>
      </c>
      <c r="H92" s="45">
        <v>100</v>
      </c>
      <c r="I92" s="37">
        <v>100</v>
      </c>
      <c r="J92" s="36">
        <f t="shared" si="6"/>
        <v>1917</v>
      </c>
      <c r="K92" s="36">
        <f t="shared" si="7"/>
        <v>1050</v>
      </c>
      <c r="L92" s="38">
        <f t="shared" si="8"/>
        <v>54.773082942097027</v>
      </c>
      <c r="M92" s="44" t="s">
        <v>214</v>
      </c>
    </row>
    <row r="93" spans="1:13">
      <c r="A93" s="35" t="s">
        <v>115</v>
      </c>
      <c r="B93" s="36">
        <v>0</v>
      </c>
      <c r="C93" s="37">
        <v>0</v>
      </c>
      <c r="D93" s="36">
        <v>1700</v>
      </c>
      <c r="E93" s="37">
        <v>1700</v>
      </c>
      <c r="F93" s="36">
        <v>0</v>
      </c>
      <c r="G93" s="37">
        <v>0</v>
      </c>
      <c r="H93" s="36">
        <v>0</v>
      </c>
      <c r="I93" s="37">
        <v>0</v>
      </c>
      <c r="J93" s="36">
        <f t="shared" si="6"/>
        <v>1700</v>
      </c>
      <c r="K93" s="36">
        <f t="shared" si="7"/>
        <v>1700</v>
      </c>
      <c r="L93" s="38">
        <f t="shared" si="8"/>
        <v>100</v>
      </c>
      <c r="M93" s="39" t="s">
        <v>139</v>
      </c>
    </row>
    <row r="94" spans="1:13">
      <c r="A94" s="35" t="s">
        <v>47</v>
      </c>
      <c r="B94" s="36">
        <v>740</v>
      </c>
      <c r="C94" s="37">
        <v>740</v>
      </c>
      <c r="D94" s="36">
        <v>700</v>
      </c>
      <c r="E94" s="37">
        <v>200</v>
      </c>
      <c r="F94" s="36">
        <v>200</v>
      </c>
      <c r="G94" s="37">
        <v>0</v>
      </c>
      <c r="H94" s="36">
        <v>50</v>
      </c>
      <c r="I94" s="37">
        <v>0</v>
      </c>
      <c r="J94" s="36">
        <f t="shared" si="6"/>
        <v>1690</v>
      </c>
      <c r="K94" s="36">
        <f t="shared" si="7"/>
        <v>940</v>
      </c>
      <c r="L94" s="38">
        <f t="shared" si="8"/>
        <v>55.621301775147927</v>
      </c>
      <c r="M94" s="39" t="s">
        <v>192</v>
      </c>
    </row>
    <row r="95" spans="1:13" ht="30">
      <c r="A95" s="35" t="s">
        <v>74</v>
      </c>
      <c r="B95" s="36">
        <v>0</v>
      </c>
      <c r="C95" s="37">
        <v>0</v>
      </c>
      <c r="D95" s="36">
        <v>0</v>
      </c>
      <c r="E95" s="37">
        <v>0</v>
      </c>
      <c r="F95" s="36">
        <v>800</v>
      </c>
      <c r="G95" s="37">
        <v>200</v>
      </c>
      <c r="H95" s="36">
        <v>100</v>
      </c>
      <c r="I95" s="37">
        <v>50</v>
      </c>
      <c r="J95" s="36">
        <f t="shared" si="6"/>
        <v>900</v>
      </c>
      <c r="K95" s="36">
        <f t="shared" si="7"/>
        <v>250</v>
      </c>
      <c r="L95" s="38">
        <f t="shared" si="8"/>
        <v>27.777777777777779</v>
      </c>
      <c r="M95" s="39" t="s">
        <v>175</v>
      </c>
    </row>
    <row r="96" spans="1:13">
      <c r="A96" s="35" t="s">
        <v>177</v>
      </c>
      <c r="B96" s="36">
        <v>50</v>
      </c>
      <c r="C96" s="37">
        <v>50</v>
      </c>
      <c r="D96" s="36">
        <v>100</v>
      </c>
      <c r="E96" s="37">
        <v>100</v>
      </c>
      <c r="F96" s="36">
        <v>730</v>
      </c>
      <c r="G96" s="37">
        <v>510</v>
      </c>
      <c r="H96" s="36">
        <v>150</v>
      </c>
      <c r="I96" s="37">
        <v>150</v>
      </c>
      <c r="J96" s="36">
        <f t="shared" si="6"/>
        <v>1030</v>
      </c>
      <c r="K96" s="36">
        <f t="shared" si="7"/>
        <v>810</v>
      </c>
      <c r="L96" s="38">
        <f t="shared" si="8"/>
        <v>78.640776699029118</v>
      </c>
      <c r="M96" s="39" t="s">
        <v>176</v>
      </c>
    </row>
    <row r="97" spans="1:13" ht="45">
      <c r="A97" s="35" t="s">
        <v>34</v>
      </c>
      <c r="B97" s="45">
        <v>100</v>
      </c>
      <c r="C97" s="37">
        <v>60</v>
      </c>
      <c r="D97" s="36">
        <v>0</v>
      </c>
      <c r="E97" s="37">
        <v>0</v>
      </c>
      <c r="F97" s="45">
        <v>900</v>
      </c>
      <c r="G97" s="51">
        <v>850</v>
      </c>
      <c r="H97" s="36">
        <v>50</v>
      </c>
      <c r="I97" s="37">
        <v>30</v>
      </c>
      <c r="J97" s="36">
        <f t="shared" si="6"/>
        <v>1050</v>
      </c>
      <c r="K97" s="36">
        <f t="shared" si="7"/>
        <v>940</v>
      </c>
      <c r="L97" s="38">
        <f t="shared" si="8"/>
        <v>89.523809523809533</v>
      </c>
      <c r="M97" s="39" t="s">
        <v>140</v>
      </c>
    </row>
    <row r="98" spans="1:13" ht="45">
      <c r="A98" s="35" t="s">
        <v>70</v>
      </c>
      <c r="B98" s="45">
        <v>280</v>
      </c>
      <c r="C98" s="37">
        <v>0</v>
      </c>
      <c r="D98" s="45">
        <v>1130</v>
      </c>
      <c r="E98" s="37">
        <v>0</v>
      </c>
      <c r="F98" s="45">
        <v>520</v>
      </c>
      <c r="G98" s="51">
        <v>0</v>
      </c>
      <c r="H98" s="45">
        <v>320</v>
      </c>
      <c r="I98" s="37">
        <v>0</v>
      </c>
      <c r="J98" s="36">
        <f t="shared" si="6"/>
        <v>2250</v>
      </c>
      <c r="K98" s="36">
        <f t="shared" si="7"/>
        <v>0</v>
      </c>
      <c r="L98" s="38">
        <f t="shared" si="8"/>
        <v>0</v>
      </c>
      <c r="M98" s="41" t="s">
        <v>145</v>
      </c>
    </row>
    <row r="99" spans="1:13">
      <c r="A99" s="35" t="s">
        <v>110</v>
      </c>
      <c r="B99" s="36">
        <v>0</v>
      </c>
      <c r="C99" s="37">
        <v>0</v>
      </c>
      <c r="D99" s="36">
        <v>100</v>
      </c>
      <c r="E99" s="37">
        <v>100</v>
      </c>
      <c r="F99" s="36">
        <v>0</v>
      </c>
      <c r="G99" s="51">
        <v>0</v>
      </c>
      <c r="H99" s="36">
        <v>0</v>
      </c>
      <c r="I99" s="37">
        <v>0</v>
      </c>
      <c r="J99" s="36">
        <f t="shared" si="6"/>
        <v>100</v>
      </c>
      <c r="K99" s="36">
        <f t="shared" si="7"/>
        <v>100</v>
      </c>
      <c r="L99" s="38">
        <f t="shared" si="8"/>
        <v>100</v>
      </c>
      <c r="M99" s="39" t="s">
        <v>122</v>
      </c>
    </row>
    <row r="100" spans="1:13">
      <c r="A100" s="35" t="s">
        <v>109</v>
      </c>
      <c r="B100" s="36">
        <v>0</v>
      </c>
      <c r="C100" s="37">
        <v>0</v>
      </c>
      <c r="D100" s="36">
        <v>0</v>
      </c>
      <c r="E100" s="37">
        <v>0</v>
      </c>
      <c r="F100" s="36">
        <v>35</v>
      </c>
      <c r="G100" s="51">
        <v>35</v>
      </c>
      <c r="H100" s="45">
        <v>10</v>
      </c>
      <c r="I100" s="37">
        <v>10</v>
      </c>
      <c r="J100" s="36">
        <f t="shared" si="6"/>
        <v>45</v>
      </c>
      <c r="K100" s="36">
        <f t="shared" si="7"/>
        <v>45</v>
      </c>
      <c r="L100" s="38">
        <f t="shared" si="8"/>
        <v>100</v>
      </c>
      <c r="M100" s="48" t="s">
        <v>141</v>
      </c>
    </row>
    <row r="101" spans="1:13" ht="45">
      <c r="A101" s="35" t="s">
        <v>44</v>
      </c>
      <c r="B101" s="45">
        <v>34</v>
      </c>
      <c r="C101" s="37">
        <v>34</v>
      </c>
      <c r="D101" s="36">
        <v>0</v>
      </c>
      <c r="E101" s="37">
        <v>0</v>
      </c>
      <c r="F101" s="45">
        <v>1307</v>
      </c>
      <c r="G101" s="51">
        <v>600</v>
      </c>
      <c r="H101" s="36">
        <v>0</v>
      </c>
      <c r="I101" s="37">
        <v>0</v>
      </c>
      <c r="J101" s="36">
        <f t="shared" si="6"/>
        <v>1341</v>
      </c>
      <c r="K101" s="36">
        <f t="shared" si="7"/>
        <v>634</v>
      </c>
      <c r="L101" s="38">
        <f t="shared" si="8"/>
        <v>47.278150633855333</v>
      </c>
      <c r="M101" s="48" t="s">
        <v>142</v>
      </c>
    </row>
    <row r="102" spans="1:13" ht="30">
      <c r="A102" s="35" t="s">
        <v>13</v>
      </c>
      <c r="B102" s="36">
        <v>30</v>
      </c>
      <c r="C102" s="37">
        <v>0</v>
      </c>
      <c r="D102" s="36">
        <v>0</v>
      </c>
      <c r="E102" s="37">
        <v>0</v>
      </c>
      <c r="F102" s="36">
        <v>420</v>
      </c>
      <c r="G102" s="51">
        <v>220</v>
      </c>
      <c r="H102" s="36">
        <v>30</v>
      </c>
      <c r="I102" s="37">
        <v>30</v>
      </c>
      <c r="J102" s="36">
        <f t="shared" si="6"/>
        <v>480</v>
      </c>
      <c r="K102" s="36">
        <f t="shared" si="7"/>
        <v>250</v>
      </c>
      <c r="L102" s="38">
        <f t="shared" si="8"/>
        <v>52.083333333333336</v>
      </c>
      <c r="M102" s="39" t="s">
        <v>178</v>
      </c>
    </row>
    <row r="103" spans="1:13" ht="45">
      <c r="A103" s="35" t="s">
        <v>81</v>
      </c>
      <c r="B103" s="45">
        <v>0</v>
      </c>
      <c r="C103" s="37">
        <v>0</v>
      </c>
      <c r="D103" s="36">
        <v>100</v>
      </c>
      <c r="E103" s="37">
        <v>0</v>
      </c>
      <c r="F103" s="45">
        <v>1700</v>
      </c>
      <c r="G103" s="37">
        <v>950</v>
      </c>
      <c r="H103" s="36">
        <v>300</v>
      </c>
      <c r="I103" s="37">
        <v>100</v>
      </c>
      <c r="J103" s="36">
        <f t="shared" si="6"/>
        <v>2100</v>
      </c>
      <c r="K103" s="36">
        <f t="shared" si="7"/>
        <v>1050</v>
      </c>
      <c r="L103" s="38">
        <f t="shared" si="8"/>
        <v>50</v>
      </c>
      <c r="M103" s="39" t="s">
        <v>150</v>
      </c>
    </row>
    <row r="104" spans="1:13">
      <c r="A104" s="35" t="s">
        <v>56</v>
      </c>
      <c r="B104" s="36">
        <v>30</v>
      </c>
      <c r="C104" s="37">
        <v>30</v>
      </c>
      <c r="D104" s="36">
        <v>30</v>
      </c>
      <c r="E104" s="37">
        <v>30</v>
      </c>
      <c r="F104" s="36">
        <v>0</v>
      </c>
      <c r="G104" s="51">
        <v>0</v>
      </c>
      <c r="H104" s="36">
        <v>0</v>
      </c>
      <c r="I104" s="37">
        <v>0</v>
      </c>
      <c r="J104" s="36">
        <f t="shared" ref="J104:J110" si="9">B104+D104+F104+H104</f>
        <v>60</v>
      </c>
      <c r="K104" s="36">
        <f t="shared" si="7"/>
        <v>60</v>
      </c>
      <c r="L104" s="38">
        <f t="shared" ref="L104" si="10">K104/J104*100</f>
        <v>100</v>
      </c>
      <c r="M104" s="39" t="s">
        <v>122</v>
      </c>
    </row>
    <row r="105" spans="1:13">
      <c r="A105" s="35" t="s">
        <v>117</v>
      </c>
      <c r="B105" s="36">
        <v>0</v>
      </c>
      <c r="C105" s="37">
        <v>0</v>
      </c>
      <c r="D105" s="36">
        <v>0</v>
      </c>
      <c r="E105" s="37">
        <v>0</v>
      </c>
      <c r="F105" s="36">
        <v>0</v>
      </c>
      <c r="G105" s="51">
        <v>0</v>
      </c>
      <c r="H105" s="36">
        <v>0</v>
      </c>
      <c r="I105" s="37">
        <v>0</v>
      </c>
      <c r="J105" s="42">
        <f t="shared" si="9"/>
        <v>0</v>
      </c>
      <c r="K105" s="36">
        <f>C105+E105+G105+I105</f>
        <v>0</v>
      </c>
      <c r="L105" s="51">
        <v>0</v>
      </c>
      <c r="M105" s="49" t="s">
        <v>211</v>
      </c>
    </row>
    <row r="106" spans="1:13">
      <c r="A106" s="35" t="s">
        <v>71</v>
      </c>
      <c r="B106" s="36">
        <v>0</v>
      </c>
      <c r="C106" s="37">
        <v>0</v>
      </c>
      <c r="D106" s="36">
        <v>0</v>
      </c>
      <c r="E106" s="51">
        <v>0</v>
      </c>
      <c r="F106" s="36">
        <v>840</v>
      </c>
      <c r="G106" s="51">
        <v>240</v>
      </c>
      <c r="H106" s="36">
        <v>390</v>
      </c>
      <c r="I106" s="37">
        <v>50</v>
      </c>
      <c r="J106" s="36">
        <f t="shared" si="9"/>
        <v>1230</v>
      </c>
      <c r="K106" s="36">
        <f>SUM(C106+E106+G106+I106)</f>
        <v>290</v>
      </c>
      <c r="L106" s="38">
        <f>K106/J106*100</f>
        <v>23.577235772357724</v>
      </c>
      <c r="M106" s="40" t="s">
        <v>72</v>
      </c>
    </row>
    <row r="107" spans="1:13" ht="30">
      <c r="A107" s="35" t="s">
        <v>102</v>
      </c>
      <c r="B107" s="36">
        <v>0</v>
      </c>
      <c r="C107" s="37">
        <v>0</v>
      </c>
      <c r="D107" s="36">
        <v>0</v>
      </c>
      <c r="E107" s="51">
        <v>0</v>
      </c>
      <c r="F107" s="36">
        <v>550</v>
      </c>
      <c r="G107" s="51">
        <v>445</v>
      </c>
      <c r="H107" s="36">
        <v>45</v>
      </c>
      <c r="I107" s="37">
        <v>45</v>
      </c>
      <c r="J107" s="36">
        <f t="shared" si="9"/>
        <v>595</v>
      </c>
      <c r="K107" s="36">
        <f>SUM(C107+E107+G107+I107)</f>
        <v>490</v>
      </c>
      <c r="L107" s="38">
        <f>K107/J107*100</f>
        <v>82.35294117647058</v>
      </c>
      <c r="M107" s="39" t="s">
        <v>143</v>
      </c>
    </row>
    <row r="108" spans="1:13" ht="30">
      <c r="A108" s="35" t="s">
        <v>67</v>
      </c>
      <c r="B108" s="36">
        <v>0</v>
      </c>
      <c r="C108" s="37">
        <v>0</v>
      </c>
      <c r="D108" s="36">
        <v>0</v>
      </c>
      <c r="E108" s="51">
        <v>0</v>
      </c>
      <c r="F108" s="36">
        <v>1250</v>
      </c>
      <c r="G108" s="51">
        <v>0</v>
      </c>
      <c r="H108" s="36">
        <v>50</v>
      </c>
      <c r="I108" s="37">
        <v>0</v>
      </c>
      <c r="J108" s="36">
        <f t="shared" si="9"/>
        <v>1300</v>
      </c>
      <c r="K108" s="36">
        <f>SUM(C108+E108+G108+I108)</f>
        <v>0</v>
      </c>
      <c r="L108" s="38">
        <f>K108/J108*100</f>
        <v>0</v>
      </c>
      <c r="M108" s="39" t="s">
        <v>135</v>
      </c>
    </row>
    <row r="109" spans="1:13" ht="30">
      <c r="A109" s="35" t="s">
        <v>89</v>
      </c>
      <c r="B109" s="36">
        <v>0</v>
      </c>
      <c r="C109" s="37">
        <v>0</v>
      </c>
      <c r="D109" s="36">
        <v>50</v>
      </c>
      <c r="E109" s="51">
        <v>0</v>
      </c>
      <c r="F109" s="36">
        <v>590</v>
      </c>
      <c r="G109" s="37">
        <v>375</v>
      </c>
      <c r="H109" s="36">
        <v>30</v>
      </c>
      <c r="I109" s="37">
        <v>30</v>
      </c>
      <c r="J109" s="36">
        <f t="shared" si="9"/>
        <v>670</v>
      </c>
      <c r="K109" s="36">
        <f>SUM(C109+E109+G109+I109)</f>
        <v>405</v>
      </c>
      <c r="L109" s="38">
        <f>K109/J109*100</f>
        <v>60.447761194029844</v>
      </c>
      <c r="M109" s="39" t="s">
        <v>144</v>
      </c>
    </row>
    <row r="110" spans="1:13" ht="30.75" thickBot="1">
      <c r="A110" s="52" t="s">
        <v>60</v>
      </c>
      <c r="B110" s="53">
        <v>500</v>
      </c>
      <c r="C110" s="54">
        <v>500</v>
      </c>
      <c r="D110" s="53">
        <v>0</v>
      </c>
      <c r="E110" s="55">
        <v>0</v>
      </c>
      <c r="F110" s="53">
        <v>0</v>
      </c>
      <c r="G110" s="55">
        <v>0</v>
      </c>
      <c r="H110" s="53">
        <v>0</v>
      </c>
      <c r="I110" s="55">
        <v>0</v>
      </c>
      <c r="J110" s="53">
        <f t="shared" si="9"/>
        <v>500</v>
      </c>
      <c r="K110" s="53">
        <f>SUM(C110+E110+G110+I110)</f>
        <v>500</v>
      </c>
      <c r="L110" s="56">
        <f>K110/J110*100</f>
        <v>100</v>
      </c>
      <c r="M110" s="57" t="s">
        <v>179</v>
      </c>
    </row>
    <row r="111" spans="1:13">
      <c r="A111" s="65" t="s">
        <v>0</v>
      </c>
      <c r="B111" s="59" t="s">
        <v>1</v>
      </c>
      <c r="C111" s="60"/>
      <c r="D111" s="59" t="s">
        <v>2</v>
      </c>
      <c r="E111" s="60"/>
      <c r="F111" s="59" t="s">
        <v>3</v>
      </c>
      <c r="G111" s="60"/>
      <c r="H111" s="59" t="s">
        <v>4</v>
      </c>
      <c r="I111" s="60"/>
      <c r="J111" s="59" t="s">
        <v>5</v>
      </c>
      <c r="K111" s="59"/>
      <c r="L111" s="60" t="s">
        <v>6</v>
      </c>
      <c r="M111" s="62" t="s">
        <v>210</v>
      </c>
    </row>
    <row r="112" spans="1:13" ht="15.75" thickBot="1">
      <c r="A112" s="66"/>
      <c r="B112" s="10" t="s">
        <v>7</v>
      </c>
      <c r="C112" s="16" t="s">
        <v>8</v>
      </c>
      <c r="D112" s="10" t="s">
        <v>7</v>
      </c>
      <c r="E112" s="16" t="s">
        <v>8</v>
      </c>
      <c r="F112" s="10" t="s">
        <v>7</v>
      </c>
      <c r="G112" s="16" t="s">
        <v>8</v>
      </c>
      <c r="H112" s="10" t="s">
        <v>7</v>
      </c>
      <c r="I112" s="16" t="s">
        <v>8</v>
      </c>
      <c r="J112" s="10" t="s">
        <v>7</v>
      </c>
      <c r="K112" s="10" t="s">
        <v>8</v>
      </c>
      <c r="L112" s="61"/>
      <c r="M112" s="63"/>
    </row>
    <row r="113" spans="1:13" ht="15.75" thickBot="1">
      <c r="A113" s="9" t="s">
        <v>198</v>
      </c>
      <c r="B113" s="17">
        <f t="shared" ref="B113:K113" si="11">SUM(B8:B110)</f>
        <v>35849</v>
      </c>
      <c r="C113" s="18">
        <f t="shared" si="11"/>
        <v>13625</v>
      </c>
      <c r="D113" s="17">
        <f t="shared" si="11"/>
        <v>17555</v>
      </c>
      <c r="E113" s="18">
        <f t="shared" si="11"/>
        <v>9238</v>
      </c>
      <c r="F113" s="17">
        <f t="shared" si="11"/>
        <v>80646</v>
      </c>
      <c r="G113" s="18">
        <f t="shared" si="11"/>
        <v>40772</v>
      </c>
      <c r="H113" s="17">
        <f t="shared" si="11"/>
        <v>11820</v>
      </c>
      <c r="I113" s="18">
        <f t="shared" si="11"/>
        <v>6991</v>
      </c>
      <c r="J113" s="19">
        <f t="shared" si="11"/>
        <v>145870</v>
      </c>
      <c r="K113" s="20">
        <f t="shared" si="11"/>
        <v>70626</v>
      </c>
      <c r="L113" s="58">
        <f>K113/J113*100</f>
        <v>48.417083704668542</v>
      </c>
      <c r="M113"/>
    </row>
    <row r="114" spans="1:13">
      <c r="A114" s="11" t="s">
        <v>200</v>
      </c>
      <c r="B114" s="21">
        <f>AVERAGE(B8:B110)</f>
        <v>348.04854368932041</v>
      </c>
      <c r="C114" s="21">
        <f t="shared" ref="C114:I114" si="12">AVERAGE(C8:C110)</f>
        <v>132.28155339805826</v>
      </c>
      <c r="D114" s="21">
        <f t="shared" si="12"/>
        <v>170.4368932038835</v>
      </c>
      <c r="E114" s="21">
        <f t="shared" si="12"/>
        <v>89.689320388349515</v>
      </c>
      <c r="F114" s="21">
        <f t="shared" si="12"/>
        <v>782.97087378640776</v>
      </c>
      <c r="G114" s="21">
        <f t="shared" si="12"/>
        <v>395.84466019417476</v>
      </c>
      <c r="H114" s="21">
        <f t="shared" si="12"/>
        <v>114.75728155339806</v>
      </c>
      <c r="I114" s="21">
        <f t="shared" si="12"/>
        <v>67.873786407766985</v>
      </c>
      <c r="J114" s="21">
        <f t="shared" ref="J114:L114" si="13">AVERAGE(J8:J110)</f>
        <v>1416.2135922330096</v>
      </c>
      <c r="K114" s="21">
        <f t="shared" si="13"/>
        <v>685.68932038834953</v>
      </c>
      <c r="L114" s="22">
        <f t="shared" si="13"/>
        <v>57.677694981521228</v>
      </c>
      <c r="M114" s="1"/>
    </row>
    <row r="115" spans="1:13">
      <c r="A115" s="12" t="s">
        <v>201</v>
      </c>
      <c r="B115" s="23">
        <f>MEDIAN(B8:B110)</f>
        <v>25</v>
      </c>
      <c r="C115" s="23">
        <f t="shared" ref="C115:I115" si="14">MEDIAN(C8:C110)</f>
        <v>0</v>
      </c>
      <c r="D115" s="23">
        <f t="shared" si="14"/>
        <v>0</v>
      </c>
      <c r="E115" s="23">
        <f t="shared" si="14"/>
        <v>0</v>
      </c>
      <c r="F115" s="23">
        <f t="shared" si="14"/>
        <v>600</v>
      </c>
      <c r="G115" s="23">
        <f t="shared" si="14"/>
        <v>300</v>
      </c>
      <c r="H115" s="23">
        <f t="shared" si="14"/>
        <v>80</v>
      </c>
      <c r="I115" s="23">
        <f t="shared" si="14"/>
        <v>50</v>
      </c>
      <c r="J115" s="23">
        <f t="shared" ref="J115:L115" si="15">MEDIAN(J8:J110)</f>
        <v>1040</v>
      </c>
      <c r="K115" s="23">
        <f t="shared" si="15"/>
        <v>590</v>
      </c>
      <c r="L115" s="24">
        <f t="shared" si="15"/>
        <v>59.016393442622949</v>
      </c>
      <c r="M115" s="1"/>
    </row>
    <row r="116" spans="1:13">
      <c r="A116" s="12" t="s">
        <v>202</v>
      </c>
      <c r="B116" s="23">
        <f>PERCENTILE(B8:B110, 0.75)</f>
        <v>285</v>
      </c>
      <c r="C116" s="23">
        <f t="shared" ref="C116:L116" si="16">PERCENTILE(C8:C110, 0.75)</f>
        <v>145</v>
      </c>
      <c r="D116" s="23">
        <f t="shared" si="16"/>
        <v>109.5</v>
      </c>
      <c r="E116" s="23">
        <f t="shared" si="16"/>
        <v>15</v>
      </c>
      <c r="F116" s="23">
        <f t="shared" si="16"/>
        <v>1085</v>
      </c>
      <c r="G116" s="23">
        <f t="shared" si="16"/>
        <v>615</v>
      </c>
      <c r="H116" s="23">
        <f t="shared" si="16"/>
        <v>140</v>
      </c>
      <c r="I116" s="23">
        <f t="shared" si="16"/>
        <v>80</v>
      </c>
      <c r="J116" s="23">
        <f t="shared" si="16"/>
        <v>1700</v>
      </c>
      <c r="K116" s="23">
        <f t="shared" si="16"/>
        <v>1038</v>
      </c>
      <c r="L116" s="24">
        <f t="shared" si="16"/>
        <v>79.320388349514559</v>
      </c>
      <c r="M116" s="1"/>
    </row>
    <row r="117" spans="1:13">
      <c r="A117" s="12" t="s">
        <v>203</v>
      </c>
      <c r="B117" s="23">
        <f>PERCENTILE(B8:B110, 0.25)</f>
        <v>0</v>
      </c>
      <c r="C117" s="23">
        <f t="shared" ref="C117:L117" si="17">PERCENTILE(C8:C110, 0.25)</f>
        <v>0</v>
      </c>
      <c r="D117" s="23">
        <f t="shared" si="17"/>
        <v>0</v>
      </c>
      <c r="E117" s="23">
        <f t="shared" si="17"/>
        <v>0</v>
      </c>
      <c r="F117" s="23">
        <f t="shared" si="17"/>
        <v>230</v>
      </c>
      <c r="G117" s="23">
        <f t="shared" si="17"/>
        <v>0</v>
      </c>
      <c r="H117" s="23">
        <f t="shared" si="17"/>
        <v>30</v>
      </c>
      <c r="I117" s="23">
        <f t="shared" si="17"/>
        <v>0</v>
      </c>
      <c r="J117" s="23">
        <f t="shared" si="17"/>
        <v>650</v>
      </c>
      <c r="K117" s="23">
        <f t="shared" si="17"/>
        <v>295</v>
      </c>
      <c r="L117" s="24">
        <f t="shared" si="17"/>
        <v>38.259824473784676</v>
      </c>
      <c r="M117" s="1"/>
    </row>
    <row r="118" spans="1:13">
      <c r="A118" s="1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4"/>
      <c r="M118" s="1"/>
    </row>
    <row r="119" spans="1:13">
      <c r="A119" s="12" t="s">
        <v>204</v>
      </c>
      <c r="B119" s="25">
        <v>0</v>
      </c>
      <c r="C119" s="25">
        <v>100</v>
      </c>
      <c r="D119" s="25"/>
      <c r="E119" s="64" t="s">
        <v>205</v>
      </c>
      <c r="F119" s="64"/>
      <c r="G119" s="29" t="s">
        <v>206</v>
      </c>
      <c r="H119" s="29" t="s">
        <v>207</v>
      </c>
      <c r="I119" s="25"/>
      <c r="J119" s="25"/>
      <c r="K119" s="25"/>
      <c r="L119" s="26"/>
    </row>
    <row r="120" spans="1:13" ht="15.75" thickBot="1">
      <c r="A120" s="13"/>
      <c r="B120" s="27">
        <f>COUNTIF(L8:L110, 0)</f>
        <v>8</v>
      </c>
      <c r="C120" s="27">
        <f>COUNTIF(L8:L110, 100)</f>
        <v>17</v>
      </c>
      <c r="D120" s="27"/>
      <c r="E120" s="27"/>
      <c r="F120" s="27"/>
      <c r="G120" s="27">
        <v>54.3</v>
      </c>
      <c r="H120" s="27">
        <v>55.5</v>
      </c>
      <c r="I120" s="27"/>
      <c r="J120" s="27"/>
      <c r="K120" s="27"/>
      <c r="L120" s="28"/>
    </row>
    <row r="121" spans="1:13">
      <c r="A121" s="1"/>
      <c r="C121" s="15"/>
    </row>
    <row r="122" spans="1:13">
      <c r="A122" s="1"/>
      <c r="C122" s="15"/>
    </row>
    <row r="123" spans="1:13">
      <c r="C123" s="15"/>
    </row>
    <row r="124" spans="1:13">
      <c r="C124" s="15"/>
    </row>
    <row r="125" spans="1:13">
      <c r="C125" s="15"/>
    </row>
    <row r="126" spans="1:13">
      <c r="C126" s="15"/>
    </row>
    <row r="127" spans="1:13">
      <c r="C127" s="15"/>
    </row>
  </sheetData>
  <sortState ref="A8:M110">
    <sortCondition ref="A8:A110"/>
  </sortState>
  <mergeCells count="19">
    <mergeCell ref="J6:K6"/>
    <mergeCell ref="L6:L7"/>
    <mergeCell ref="M6:M7"/>
    <mergeCell ref="A1:M2"/>
    <mergeCell ref="C4:J4"/>
    <mergeCell ref="A6:A7"/>
    <mergeCell ref="B6:C6"/>
    <mergeCell ref="D6:E6"/>
    <mergeCell ref="F6:G6"/>
    <mergeCell ref="H6:I6"/>
    <mergeCell ref="J111:K111"/>
    <mergeCell ref="L111:L112"/>
    <mergeCell ref="M111:M112"/>
    <mergeCell ref="E119:F119"/>
    <mergeCell ref="A111:A112"/>
    <mergeCell ref="B111:C111"/>
    <mergeCell ref="D111:E111"/>
    <mergeCell ref="F111:G111"/>
    <mergeCell ref="H111:I111"/>
  </mergeCells>
  <pageMargins left="0.45" right="0.45" top="0.5" bottom="0.5" header="0" footer="0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4"/>
  <sheetViews>
    <sheetView topLeftCell="A51" zoomScale="50" zoomScaleNormal="50" workbookViewId="0">
      <selection activeCell="AD80" sqref="AD80"/>
    </sheetView>
  </sheetViews>
  <sheetFormatPr defaultRowHeight="15"/>
  <cols>
    <col min="1" max="1" width="51.42578125" style="1" bestFit="1" customWidth="1"/>
  </cols>
  <sheetData>
    <row r="1" spans="1:3">
      <c r="A1" s="4" t="s">
        <v>60</v>
      </c>
      <c r="B1" s="2">
        <v>500</v>
      </c>
      <c r="C1">
        <v>0</v>
      </c>
    </row>
    <row r="2" spans="1:3">
      <c r="A2" s="3" t="s">
        <v>89</v>
      </c>
      <c r="B2" s="2">
        <v>405</v>
      </c>
      <c r="C2">
        <v>265</v>
      </c>
    </row>
    <row r="3" spans="1:3">
      <c r="A3" s="3" t="s">
        <v>67</v>
      </c>
      <c r="B3" s="2">
        <v>0</v>
      </c>
      <c r="C3">
        <v>1300</v>
      </c>
    </row>
    <row r="4" spans="1:3">
      <c r="A4" s="3" t="s">
        <v>102</v>
      </c>
      <c r="B4" s="2">
        <v>490</v>
      </c>
      <c r="C4">
        <v>105</v>
      </c>
    </row>
    <row r="5" spans="1:3">
      <c r="A5" s="3" t="s">
        <v>71</v>
      </c>
      <c r="B5" s="2">
        <v>290</v>
      </c>
      <c r="C5">
        <v>940</v>
      </c>
    </row>
    <row r="6" spans="1:3">
      <c r="A6" s="3" t="s">
        <v>117</v>
      </c>
      <c r="B6" s="2">
        <v>0</v>
      </c>
      <c r="C6">
        <v>0</v>
      </c>
    </row>
    <row r="7" spans="1:3">
      <c r="A7" s="3" t="s">
        <v>56</v>
      </c>
      <c r="B7" s="2">
        <v>60</v>
      </c>
      <c r="C7">
        <v>0</v>
      </c>
    </row>
    <row r="8" spans="1:3">
      <c r="A8" s="3" t="s">
        <v>81</v>
      </c>
      <c r="B8" s="2">
        <v>1050</v>
      </c>
      <c r="C8">
        <v>1050</v>
      </c>
    </row>
    <row r="9" spans="1:3">
      <c r="A9" s="3" t="s">
        <v>13</v>
      </c>
      <c r="B9" s="2">
        <v>250</v>
      </c>
      <c r="C9">
        <v>230</v>
      </c>
    </row>
    <row r="10" spans="1:3">
      <c r="A10" s="3" t="s">
        <v>44</v>
      </c>
      <c r="B10" s="2">
        <v>634</v>
      </c>
      <c r="C10">
        <v>707</v>
      </c>
    </row>
    <row r="11" spans="1:3">
      <c r="A11" s="3" t="s">
        <v>109</v>
      </c>
      <c r="B11" s="2">
        <v>45</v>
      </c>
      <c r="C11">
        <v>0</v>
      </c>
    </row>
    <row r="12" spans="1:3">
      <c r="A12" s="3" t="s">
        <v>110</v>
      </c>
      <c r="B12" s="2">
        <v>100</v>
      </c>
      <c r="C12">
        <v>0</v>
      </c>
    </row>
    <row r="13" spans="1:3">
      <c r="A13" s="3" t="s">
        <v>70</v>
      </c>
      <c r="B13" s="2">
        <v>0</v>
      </c>
      <c r="C13">
        <v>2250</v>
      </c>
    </row>
    <row r="14" spans="1:3" ht="30">
      <c r="A14" s="3" t="s">
        <v>34</v>
      </c>
      <c r="B14" s="2">
        <v>940</v>
      </c>
      <c r="C14">
        <v>110</v>
      </c>
    </row>
    <row r="15" spans="1:3">
      <c r="A15" s="3" t="s">
        <v>177</v>
      </c>
      <c r="B15" s="2">
        <v>810</v>
      </c>
      <c r="C15">
        <v>220</v>
      </c>
    </row>
    <row r="16" spans="1:3">
      <c r="A16" s="3" t="s">
        <v>74</v>
      </c>
      <c r="B16" s="2">
        <v>250</v>
      </c>
      <c r="C16">
        <v>650</v>
      </c>
    </row>
    <row r="17" spans="1:3">
      <c r="A17" s="3" t="s">
        <v>47</v>
      </c>
      <c r="B17" s="2">
        <v>940</v>
      </c>
      <c r="C17">
        <v>750</v>
      </c>
    </row>
    <row r="18" spans="1:3">
      <c r="A18" s="3" t="s">
        <v>115</v>
      </c>
      <c r="B18" s="2">
        <v>1700</v>
      </c>
      <c r="C18">
        <v>0</v>
      </c>
    </row>
    <row r="19" spans="1:3">
      <c r="A19" s="3" t="s">
        <v>14</v>
      </c>
      <c r="B19" s="2">
        <v>1050</v>
      </c>
      <c r="C19">
        <v>867</v>
      </c>
    </row>
    <row r="20" spans="1:3">
      <c r="A20" s="3" t="s">
        <v>114</v>
      </c>
      <c r="B20" s="2">
        <v>1550</v>
      </c>
      <c r="C20">
        <v>0</v>
      </c>
    </row>
    <row r="21" spans="1:3">
      <c r="A21" s="3" t="s">
        <v>54</v>
      </c>
      <c r="B21" s="2">
        <v>650</v>
      </c>
      <c r="C21">
        <v>200</v>
      </c>
    </row>
    <row r="22" spans="1:3">
      <c r="A22" s="3" t="s">
        <v>18</v>
      </c>
      <c r="B22" s="2">
        <v>100</v>
      </c>
      <c r="C22">
        <v>420</v>
      </c>
    </row>
    <row r="23" spans="1:3">
      <c r="A23" s="3" t="s">
        <v>68</v>
      </c>
      <c r="B23" s="2">
        <v>100</v>
      </c>
      <c r="C23">
        <v>1280</v>
      </c>
    </row>
    <row r="24" spans="1:3">
      <c r="A24" s="3" t="s">
        <v>36</v>
      </c>
      <c r="B24" s="2">
        <v>480</v>
      </c>
      <c r="C24">
        <v>120</v>
      </c>
    </row>
    <row r="25" spans="1:3">
      <c r="A25" s="3" t="s">
        <v>79</v>
      </c>
      <c r="B25" s="2">
        <v>300</v>
      </c>
      <c r="C25">
        <v>350</v>
      </c>
    </row>
    <row r="26" spans="1:3">
      <c r="A26" s="3" t="s">
        <v>63</v>
      </c>
      <c r="B26" s="2">
        <v>1026</v>
      </c>
      <c r="C26">
        <v>0</v>
      </c>
    </row>
    <row r="27" spans="1:3">
      <c r="A27" s="3" t="s">
        <v>103</v>
      </c>
      <c r="B27" s="2">
        <v>250</v>
      </c>
      <c r="C27">
        <v>50</v>
      </c>
    </row>
    <row r="28" spans="1:3">
      <c r="A28" s="3" t="s">
        <v>73</v>
      </c>
      <c r="B28" s="2">
        <v>260</v>
      </c>
      <c r="C28">
        <v>790</v>
      </c>
    </row>
    <row r="29" spans="1:3">
      <c r="A29" s="3" t="s">
        <v>84</v>
      </c>
      <c r="B29" s="2">
        <v>900</v>
      </c>
      <c r="C29">
        <v>800</v>
      </c>
    </row>
    <row r="30" spans="1:3">
      <c r="A30" s="3" t="s">
        <v>106</v>
      </c>
      <c r="B30" s="2">
        <v>900</v>
      </c>
      <c r="C30">
        <v>100</v>
      </c>
    </row>
    <row r="31" spans="1:3">
      <c r="A31" s="3" t="s">
        <v>105</v>
      </c>
      <c r="B31" s="2">
        <v>1000</v>
      </c>
      <c r="C31">
        <v>0</v>
      </c>
    </row>
    <row r="32" spans="1:3">
      <c r="A32" s="3" t="s">
        <v>23</v>
      </c>
      <c r="B32" s="2">
        <v>130</v>
      </c>
      <c r="C32">
        <v>320</v>
      </c>
    </row>
    <row r="33" spans="1:3">
      <c r="A33" s="3" t="s">
        <v>95</v>
      </c>
      <c r="B33" s="2">
        <v>1115</v>
      </c>
      <c r="C33">
        <v>505</v>
      </c>
    </row>
    <row r="34" spans="1:3">
      <c r="A34" s="3" t="s">
        <v>64</v>
      </c>
      <c r="B34" s="2">
        <v>1050</v>
      </c>
      <c r="C34">
        <v>0</v>
      </c>
    </row>
    <row r="35" spans="1:3">
      <c r="A35" s="3" t="s">
        <v>55</v>
      </c>
      <c r="B35" s="2">
        <v>820</v>
      </c>
      <c r="C35">
        <v>170</v>
      </c>
    </row>
    <row r="36" spans="1:3">
      <c r="A36" s="3" t="s">
        <v>48</v>
      </c>
      <c r="B36" s="2">
        <v>980</v>
      </c>
      <c r="C36">
        <v>600</v>
      </c>
    </row>
    <row r="37" spans="1:3">
      <c r="A37" s="3" t="s">
        <v>149</v>
      </c>
      <c r="B37" s="2">
        <v>500</v>
      </c>
      <c r="C37">
        <v>1900</v>
      </c>
    </row>
    <row r="38" spans="1:3">
      <c r="A38" s="3" t="s">
        <v>25</v>
      </c>
      <c r="B38" s="2">
        <v>590</v>
      </c>
      <c r="C38">
        <v>350</v>
      </c>
    </row>
    <row r="39" spans="1:3">
      <c r="A39" s="3" t="s">
        <v>10</v>
      </c>
      <c r="B39" s="2">
        <v>0</v>
      </c>
      <c r="C39">
        <v>6456</v>
      </c>
    </row>
    <row r="40" spans="1:3">
      <c r="A40" s="3" t="s">
        <v>112</v>
      </c>
      <c r="B40" s="2">
        <v>315</v>
      </c>
      <c r="C40">
        <v>0</v>
      </c>
    </row>
    <row r="41" spans="1:3">
      <c r="A41" s="3" t="s">
        <v>17</v>
      </c>
      <c r="B41" s="2">
        <v>2000</v>
      </c>
      <c r="C41">
        <v>4354</v>
      </c>
    </row>
    <row r="42" spans="1:3">
      <c r="A42" s="3" t="s">
        <v>21</v>
      </c>
      <c r="B42" s="2">
        <v>675</v>
      </c>
      <c r="C42">
        <v>615</v>
      </c>
    </row>
    <row r="43" spans="1:3">
      <c r="A43" s="3" t="s">
        <v>99</v>
      </c>
      <c r="B43" s="2">
        <v>455</v>
      </c>
      <c r="C43">
        <v>165</v>
      </c>
    </row>
    <row r="44" spans="1:3">
      <c r="A44" s="3" t="s">
        <v>97</v>
      </c>
      <c r="B44" s="2">
        <v>690</v>
      </c>
      <c r="C44">
        <v>300</v>
      </c>
    </row>
    <row r="45" spans="1:3">
      <c r="A45" s="3" t="s">
        <v>26</v>
      </c>
      <c r="B45" s="2">
        <v>1410</v>
      </c>
      <c r="C45">
        <v>2311</v>
      </c>
    </row>
    <row r="46" spans="1:3">
      <c r="A46" s="3" t="s">
        <v>35</v>
      </c>
      <c r="B46" s="2">
        <v>940</v>
      </c>
      <c r="C46">
        <v>1040</v>
      </c>
    </row>
    <row r="47" spans="1:3">
      <c r="A47" s="3" t="s">
        <v>77</v>
      </c>
      <c r="B47" s="2">
        <v>630</v>
      </c>
      <c r="C47">
        <v>800</v>
      </c>
    </row>
    <row r="48" spans="1:3">
      <c r="A48" s="3" t="s">
        <v>51</v>
      </c>
      <c r="B48" s="2">
        <v>675</v>
      </c>
      <c r="C48">
        <v>300</v>
      </c>
    </row>
    <row r="49" spans="1:3">
      <c r="A49" s="3" t="s">
        <v>113</v>
      </c>
      <c r="B49" s="2">
        <v>50</v>
      </c>
      <c r="C49">
        <v>350</v>
      </c>
    </row>
    <row r="50" spans="1:3">
      <c r="A50" s="3" t="s">
        <v>87</v>
      </c>
      <c r="B50" s="2">
        <v>500</v>
      </c>
      <c r="C50">
        <v>350</v>
      </c>
    </row>
    <row r="51" spans="1:3">
      <c r="A51" s="3" t="s">
        <v>31</v>
      </c>
      <c r="B51" s="2">
        <v>0</v>
      </c>
      <c r="C51">
        <v>1240</v>
      </c>
    </row>
    <row r="52" spans="1:3">
      <c r="A52" s="3" t="s">
        <v>94</v>
      </c>
      <c r="B52" s="2">
        <v>1631</v>
      </c>
      <c r="C52">
        <v>792</v>
      </c>
    </row>
    <row r="53" spans="1:3">
      <c r="A53" s="3" t="s">
        <v>22</v>
      </c>
      <c r="B53" s="2">
        <v>800</v>
      </c>
      <c r="C53">
        <v>2371</v>
      </c>
    </row>
    <row r="54" spans="1:3">
      <c r="A54" s="14" t="s">
        <v>0</v>
      </c>
      <c r="B54" t="s">
        <v>208</v>
      </c>
      <c r="C54" t="s">
        <v>209</v>
      </c>
    </row>
    <row r="55" spans="1:3">
      <c r="A55" s="3" t="s">
        <v>85</v>
      </c>
      <c r="B55" s="2">
        <v>425</v>
      </c>
      <c r="C55">
        <v>375</v>
      </c>
    </row>
    <row r="56" spans="1:3">
      <c r="A56" s="3" t="s">
        <v>33</v>
      </c>
      <c r="B56" s="2">
        <v>1210</v>
      </c>
      <c r="C56">
        <v>641</v>
      </c>
    </row>
    <row r="57" spans="1:3">
      <c r="A57" s="3" t="s">
        <v>108</v>
      </c>
      <c r="B57" s="2">
        <v>1305</v>
      </c>
      <c r="C57">
        <v>110</v>
      </c>
    </row>
    <row r="58" spans="1:3">
      <c r="A58" s="3" t="s">
        <v>83</v>
      </c>
      <c r="B58" s="2">
        <v>450</v>
      </c>
      <c r="C58">
        <v>400</v>
      </c>
    </row>
    <row r="59" spans="1:3">
      <c r="A59" s="3" t="s">
        <v>100</v>
      </c>
      <c r="B59" s="2">
        <v>1072</v>
      </c>
      <c r="C59">
        <v>375</v>
      </c>
    </row>
    <row r="60" spans="1:3">
      <c r="A60" s="3" t="s">
        <v>32</v>
      </c>
      <c r="B60" s="2">
        <v>1330</v>
      </c>
      <c r="C60">
        <v>3660</v>
      </c>
    </row>
    <row r="61" spans="1:3">
      <c r="A61" s="3" t="s">
        <v>128</v>
      </c>
      <c r="B61" s="2">
        <v>385</v>
      </c>
      <c r="C61">
        <v>172</v>
      </c>
    </row>
    <row r="62" spans="1:3">
      <c r="A62" s="3" t="s">
        <v>111</v>
      </c>
      <c r="B62" s="2">
        <v>225</v>
      </c>
      <c r="C62">
        <v>0</v>
      </c>
    </row>
    <row r="63" spans="1:3">
      <c r="A63" s="3" t="s">
        <v>29</v>
      </c>
      <c r="B63" s="2">
        <v>750</v>
      </c>
      <c r="C63">
        <v>750</v>
      </c>
    </row>
    <row r="64" spans="1:3">
      <c r="A64" s="3" t="s">
        <v>61</v>
      </c>
      <c r="B64" s="2">
        <v>590</v>
      </c>
      <c r="C64">
        <v>0</v>
      </c>
    </row>
    <row r="65" spans="1:3">
      <c r="A65" s="3" t="s">
        <v>130</v>
      </c>
      <c r="B65" s="2">
        <v>0</v>
      </c>
      <c r="C65">
        <v>300</v>
      </c>
    </row>
    <row r="66" spans="1:3">
      <c r="A66" s="3" t="s">
        <v>24</v>
      </c>
      <c r="B66" s="2">
        <v>1480</v>
      </c>
      <c r="C66">
        <v>1300</v>
      </c>
    </row>
    <row r="67" spans="1:3">
      <c r="A67" s="3" t="s">
        <v>62</v>
      </c>
      <c r="B67" s="2">
        <v>830</v>
      </c>
      <c r="C67">
        <v>0</v>
      </c>
    </row>
    <row r="68" spans="1:3">
      <c r="A68" s="3" t="s">
        <v>57</v>
      </c>
      <c r="B68" s="2">
        <v>105</v>
      </c>
      <c r="C68">
        <v>0</v>
      </c>
    </row>
    <row r="69" spans="1:3">
      <c r="A69" s="3" t="s">
        <v>19</v>
      </c>
      <c r="B69" s="2">
        <v>1795</v>
      </c>
      <c r="C69">
        <v>550</v>
      </c>
    </row>
    <row r="70" spans="1:3">
      <c r="A70" s="3" t="s">
        <v>104</v>
      </c>
      <c r="B70" s="2">
        <v>400</v>
      </c>
      <c r="C70">
        <v>75</v>
      </c>
    </row>
    <row r="71" spans="1:3">
      <c r="A71" s="3" t="s">
        <v>66</v>
      </c>
      <c r="B71" s="2">
        <v>0</v>
      </c>
      <c r="C71">
        <v>715</v>
      </c>
    </row>
    <row r="72" spans="1:3">
      <c r="A72" s="3" t="s">
        <v>45</v>
      </c>
      <c r="B72" s="2">
        <v>475</v>
      </c>
      <c r="C72">
        <v>400</v>
      </c>
    </row>
    <row r="73" spans="1:3">
      <c r="A73" s="3" t="s">
        <v>116</v>
      </c>
      <c r="B73" s="2">
        <v>0</v>
      </c>
      <c r="C73">
        <v>0</v>
      </c>
    </row>
    <row r="74" spans="1:3">
      <c r="A74" s="3" t="s">
        <v>52</v>
      </c>
      <c r="B74" s="2">
        <v>1921</v>
      </c>
      <c r="C74">
        <v>850</v>
      </c>
    </row>
    <row r="75" spans="1:3">
      <c r="A75" s="3" t="s">
        <v>93</v>
      </c>
      <c r="B75" s="2">
        <v>1075</v>
      </c>
      <c r="C75">
        <v>545</v>
      </c>
    </row>
    <row r="76" spans="1:3">
      <c r="A76" s="3" t="s">
        <v>43</v>
      </c>
      <c r="B76" s="2">
        <v>405</v>
      </c>
      <c r="C76">
        <v>487</v>
      </c>
    </row>
    <row r="77" spans="1:3">
      <c r="A77" s="3" t="s">
        <v>53</v>
      </c>
      <c r="B77" s="2">
        <v>610</v>
      </c>
      <c r="C77">
        <v>200</v>
      </c>
    </row>
    <row r="78" spans="1:3">
      <c r="A78" s="3" t="s">
        <v>38</v>
      </c>
      <c r="B78" s="2">
        <v>1705</v>
      </c>
      <c r="C78">
        <v>556</v>
      </c>
    </row>
    <row r="79" spans="1:3">
      <c r="A79" s="3" t="s">
        <v>75</v>
      </c>
      <c r="B79" s="2">
        <v>175</v>
      </c>
      <c r="C79">
        <v>410</v>
      </c>
    </row>
    <row r="80" spans="1:3">
      <c r="A80" s="3" t="s">
        <v>49</v>
      </c>
      <c r="B80" s="2">
        <v>530</v>
      </c>
      <c r="C80">
        <v>250</v>
      </c>
    </row>
    <row r="81" spans="1:3">
      <c r="A81" s="3" t="s">
        <v>96</v>
      </c>
      <c r="B81" s="2">
        <v>450</v>
      </c>
      <c r="C81">
        <v>200</v>
      </c>
    </row>
    <row r="82" spans="1:3">
      <c r="A82" s="3" t="s">
        <v>11</v>
      </c>
      <c r="B82" s="2">
        <v>135</v>
      </c>
      <c r="C82">
        <v>1690</v>
      </c>
    </row>
    <row r="83" spans="1:3">
      <c r="A83" s="3" t="s">
        <v>59</v>
      </c>
      <c r="B83" s="2">
        <v>346</v>
      </c>
      <c r="C83">
        <v>0</v>
      </c>
    </row>
    <row r="84" spans="1:3">
      <c r="A84" s="3" t="s">
        <v>86</v>
      </c>
      <c r="B84" s="2">
        <v>480</v>
      </c>
      <c r="C84">
        <v>370</v>
      </c>
    </row>
    <row r="85" spans="1:3">
      <c r="A85" s="3" t="s">
        <v>101</v>
      </c>
      <c r="B85" s="2">
        <v>1375</v>
      </c>
      <c r="C85">
        <v>425</v>
      </c>
    </row>
    <row r="86" spans="1:3" ht="30">
      <c r="A86" s="3" t="s">
        <v>98</v>
      </c>
      <c r="B86" s="2">
        <v>870</v>
      </c>
      <c r="C86">
        <v>350</v>
      </c>
    </row>
    <row r="87" spans="1:3">
      <c r="A87" s="3" t="s">
        <v>15</v>
      </c>
      <c r="B87" s="2">
        <v>1170</v>
      </c>
      <c r="C87">
        <v>6730</v>
      </c>
    </row>
    <row r="88" spans="1:3">
      <c r="A88" s="3" t="s">
        <v>107</v>
      </c>
      <c r="B88" s="2">
        <v>365</v>
      </c>
      <c r="C88">
        <v>35</v>
      </c>
    </row>
    <row r="89" spans="1:3">
      <c r="A89" s="3" t="s">
        <v>40</v>
      </c>
      <c r="B89" s="2">
        <v>350</v>
      </c>
      <c r="C89">
        <v>810</v>
      </c>
    </row>
    <row r="90" spans="1:3">
      <c r="A90" s="3" t="s">
        <v>88</v>
      </c>
      <c r="B90" s="2">
        <v>540</v>
      </c>
      <c r="C90">
        <v>375</v>
      </c>
    </row>
    <row r="91" spans="1:3">
      <c r="A91" s="3" t="s">
        <v>92</v>
      </c>
      <c r="B91" s="2">
        <v>1695</v>
      </c>
      <c r="C91">
        <v>930</v>
      </c>
    </row>
    <row r="92" spans="1:3">
      <c r="A92" s="3" t="s">
        <v>42</v>
      </c>
      <c r="B92" s="2">
        <v>1630</v>
      </c>
      <c r="C92">
        <v>2230</v>
      </c>
    </row>
    <row r="93" spans="1:3">
      <c r="A93" s="3" t="s">
        <v>27</v>
      </c>
      <c r="B93" s="2">
        <v>900</v>
      </c>
      <c r="C93">
        <v>1430</v>
      </c>
    </row>
    <row r="94" spans="1:3">
      <c r="A94" s="3" t="s">
        <v>90</v>
      </c>
      <c r="B94" s="2">
        <v>771</v>
      </c>
      <c r="C94">
        <v>480</v>
      </c>
    </row>
    <row r="95" spans="1:3">
      <c r="A95" s="3" t="s">
        <v>58</v>
      </c>
      <c r="B95" s="2">
        <v>254</v>
      </c>
      <c r="C95">
        <v>0</v>
      </c>
    </row>
    <row r="96" spans="1:3">
      <c r="A96" s="3" t="s">
        <v>39</v>
      </c>
      <c r="B96" s="2">
        <v>1070</v>
      </c>
      <c r="C96">
        <v>495</v>
      </c>
    </row>
    <row r="97" spans="1:3">
      <c r="A97" s="3" t="s">
        <v>12</v>
      </c>
      <c r="B97" s="2">
        <v>225</v>
      </c>
      <c r="C97">
        <v>815</v>
      </c>
    </row>
    <row r="98" spans="1:3">
      <c r="A98" s="3" t="s">
        <v>16</v>
      </c>
      <c r="B98" s="2">
        <v>555</v>
      </c>
      <c r="C98">
        <v>1820</v>
      </c>
    </row>
    <row r="99" spans="1:3">
      <c r="A99" s="3" t="s">
        <v>65</v>
      </c>
      <c r="B99" s="2">
        <v>1240</v>
      </c>
      <c r="C99">
        <v>0</v>
      </c>
    </row>
    <row r="100" spans="1:3">
      <c r="A100" s="3" t="s">
        <v>20</v>
      </c>
      <c r="B100" s="2">
        <v>946</v>
      </c>
      <c r="C100">
        <v>740</v>
      </c>
    </row>
    <row r="101" spans="1:3">
      <c r="A101" s="3" t="s">
        <v>80</v>
      </c>
      <c r="B101" s="2">
        <v>350</v>
      </c>
      <c r="C101">
        <v>350</v>
      </c>
    </row>
    <row r="102" spans="1:3">
      <c r="A102" s="3" t="s">
        <v>76</v>
      </c>
      <c r="B102" s="2">
        <v>425</v>
      </c>
      <c r="C102">
        <v>575</v>
      </c>
    </row>
    <row r="103" spans="1:3">
      <c r="A103" s="3" t="s">
        <v>82</v>
      </c>
      <c r="B103" s="2">
        <v>1100</v>
      </c>
      <c r="C103">
        <v>1080</v>
      </c>
    </row>
    <row r="104" spans="1:3">
      <c r="A104" s="3" t="s">
        <v>78</v>
      </c>
      <c r="B104" s="2">
        <v>1150</v>
      </c>
      <c r="C104">
        <v>1350</v>
      </c>
    </row>
  </sheetData>
  <sortState ref="A1:C104">
    <sortCondition descending="1" ref="A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remeyer</dc:creator>
  <cp:lastModifiedBy>remeyer</cp:lastModifiedBy>
  <cp:lastPrinted>2011-12-15T22:25:38Z</cp:lastPrinted>
  <dcterms:created xsi:type="dcterms:W3CDTF">2011-12-13T00:39:30Z</dcterms:created>
  <dcterms:modified xsi:type="dcterms:W3CDTF">2011-12-15T22:28:33Z</dcterms:modified>
</cp:coreProperties>
</file>